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495" windowWidth="20775" windowHeight="9405"/>
  </bookViews>
  <sheets>
    <sheet name="Geral" sheetId="1" r:id="rId1"/>
    <sheet name="Fórmulas" sheetId="2" r:id="rId2"/>
    <sheet name="Painel" sheetId="3" r:id="rId3"/>
    <sheet name="Ponto Ext." sheetId="4" r:id="rId4"/>
    <sheet name="Metas" sheetId="5" r:id="rId5"/>
    <sheet name="Meta 02 PG" sheetId="6" r:id="rId6"/>
    <sheet name="Meta 02 JE" sheetId="7" r:id="rId7"/>
    <sheet name="Meta 02 MA" sheetId="8" r:id="rId8"/>
    <sheet name="Cláusulas" sheetId="9" r:id="rId9"/>
    <sheet name="Saúde" sheetId="10" r:id="rId10"/>
    <sheet name="Ambientais - IAD" sheetId="11" state="hidden" r:id="rId11"/>
    <sheet name="SEEU" sheetId="12" r:id="rId12"/>
    <sheet name="Ind 7 - Incidentes" sheetId="13" r:id="rId13"/>
    <sheet name="Avaliação de Desempenho" sheetId="14" r:id="rId14"/>
    <sheet name="Particp" sheetId="15" r:id="rId15"/>
    <sheet name="Gest Part" sheetId="16" r:id="rId16"/>
    <sheet name="Meta 2 - G1" sheetId="17" state="hidden" r:id="rId17"/>
    <sheet name="Meta 2 - JE" sheetId="18" state="hidden" r:id="rId18"/>
    <sheet name="Meta 8 Violência" sheetId="19" state="hidden" r:id="rId19"/>
    <sheet name="Meta 8 Feminicídio" sheetId="20" state="hidden" r:id="rId20"/>
    <sheet name="Meta 10" sheetId="21" state="hidden" r:id="rId21"/>
    <sheet name="Meta 11" sheetId="22" state="hidden" r:id="rId22"/>
    <sheet name="Exceção 2 anos" sheetId="23" r:id="rId23"/>
    <sheet name="Exceção 1 ano JE" sheetId="24" r:id="rId24"/>
  </sheets>
  <definedNames>
    <definedName name="_xlnm._FilterDatabase" localSheetId="0" hidden="1">Geral!$AJ$1:$AN$3</definedName>
    <definedName name="_xlnm._FilterDatabase" localSheetId="3" hidden="1">'Ponto Ext.'!$A$1:$M$170</definedName>
    <definedName name="Excel_BuiltIn__FilterDatabase" localSheetId="23">#REF!</definedName>
    <definedName name="Excel_BuiltIn__FilterDatabase" localSheetId="22">#REF!</definedName>
    <definedName name="Excel_BuiltIn__FilterDatabase" localSheetId="17">#REF!</definedName>
  </definedNames>
  <calcPr calcId="124519"/>
  <extLst>
    <ext uri="GoogleSheetsCustomDataVersion2">
      <go:sheetsCustomData xmlns:go="http://customooxmlschemas.google.com/" r:id="" roundtripDataChecksum="klBpUqbIcm423ABWY7IgIiw1qpulDuf0AxPxLTJccOM="/>
    </ext>
  </extLst>
</workbook>
</file>

<file path=xl/calcChain.xml><?xml version="1.0" encoding="utf-8"?>
<calcChain xmlns="http://schemas.openxmlformats.org/spreadsheetml/2006/main">
  <c r="S30" i="1"/>
  <c r="AD163" l="1"/>
  <c r="AE163" s="1"/>
  <c r="AD164"/>
  <c r="AE164" s="1"/>
  <c r="AD165"/>
  <c r="AE165" s="1"/>
  <c r="AD166"/>
  <c r="AE166" s="1"/>
  <c r="AD167"/>
  <c r="AE167" s="1"/>
  <c r="AD168"/>
  <c r="AE168" s="1"/>
  <c r="AD169"/>
  <c r="AE169" s="1"/>
  <c r="D183" l="1"/>
  <c r="D150"/>
  <c r="D50"/>
  <c r="D4"/>
  <c r="U179" l="1"/>
  <c r="V179" s="1"/>
  <c r="U184"/>
  <c r="U183"/>
  <c r="V8"/>
  <c r="U45"/>
  <c r="U49"/>
  <c r="C133" i="15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D154" i="11"/>
  <c r="D153"/>
  <c r="D151"/>
  <c r="D148"/>
  <c r="D146"/>
  <c r="D143"/>
  <c r="D142"/>
  <c r="D140"/>
  <c r="D139"/>
  <c r="D138"/>
  <c r="D137"/>
  <c r="D136"/>
  <c r="D135"/>
  <c r="D134"/>
  <c r="D133"/>
  <c r="D132"/>
  <c r="D130"/>
  <c r="D129"/>
  <c r="D126"/>
  <c r="D124"/>
  <c r="D123"/>
  <c r="D122"/>
  <c r="D120"/>
  <c r="D118"/>
  <c r="D117"/>
  <c r="D116"/>
  <c r="D115"/>
  <c r="D114"/>
  <c r="D113"/>
  <c r="D112"/>
  <c r="D111"/>
  <c r="D109"/>
  <c r="D108"/>
  <c r="D107"/>
  <c r="D106"/>
  <c r="D104"/>
  <c r="D100"/>
  <c r="D98"/>
  <c r="D96"/>
  <c r="D92"/>
  <c r="D89"/>
  <c r="D88"/>
  <c r="D85"/>
  <c r="D83"/>
  <c r="D82"/>
  <c r="D81"/>
  <c r="D80"/>
  <c r="D79"/>
  <c r="D74"/>
  <c r="D73"/>
  <c r="D72"/>
  <c r="D69"/>
  <c r="D68"/>
  <c r="D67"/>
  <c r="D66"/>
  <c r="D61"/>
  <c r="D57"/>
  <c r="D54"/>
  <c r="D52"/>
  <c r="D51"/>
  <c r="D50"/>
  <c r="D38"/>
  <c r="D37"/>
  <c r="D36"/>
  <c r="D29"/>
  <c r="D26"/>
  <c r="D24"/>
  <c r="D22"/>
  <c r="D16"/>
  <c r="D15"/>
  <c r="D13"/>
  <c r="D11"/>
  <c r="D10"/>
  <c r="D7"/>
  <c r="D4"/>
  <c r="D3"/>
  <c r="J176" i="8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4"/>
  <c r="J93"/>
  <c r="J92"/>
  <c r="J91"/>
  <c r="J89"/>
  <c r="J88"/>
  <c r="J87"/>
  <c r="J86"/>
  <c r="J85"/>
  <c r="J84"/>
  <c r="J83"/>
  <c r="J82"/>
  <c r="J81"/>
  <c r="J80"/>
  <c r="J79"/>
  <c r="J78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85" i="7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9"/>
  <c r="J8"/>
  <c r="J7"/>
  <c r="J6"/>
  <c r="J5"/>
  <c r="J4"/>
  <c r="J3"/>
  <c r="J2"/>
  <c r="J166" i="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G1" i="2"/>
  <c r="G2" s="1"/>
  <c r="AI184" i="1"/>
  <c r="AH184"/>
  <c r="AG184"/>
  <c r="AF184"/>
  <c r="AD184"/>
  <c r="AE184" s="1"/>
  <c r="Y184"/>
  <c r="AA184" s="1"/>
  <c r="AI183"/>
  <c r="AH183"/>
  <c r="AG183"/>
  <c r="AF183"/>
  <c r="AD183"/>
  <c r="AE183" s="1"/>
  <c r="Y183"/>
  <c r="Z183" s="1"/>
  <c r="AA183" s="1"/>
  <c r="AI179"/>
  <c r="AD179"/>
  <c r="AE179" s="1"/>
  <c r="Q179"/>
  <c r="R179" s="1"/>
  <c r="M179"/>
  <c r="N179" s="1"/>
  <c r="Y179"/>
  <c r="I179"/>
  <c r="K179" s="1"/>
  <c r="AI175"/>
  <c r="AH175"/>
  <c r="AF175"/>
  <c r="AD175"/>
  <c r="AE175" s="1"/>
  <c r="AA175"/>
  <c r="AI174"/>
  <c r="AH174"/>
  <c r="AG174"/>
  <c r="AF174"/>
  <c r="AD174"/>
  <c r="AE174" s="1"/>
  <c r="Z174"/>
  <c r="AI173"/>
  <c r="AH173"/>
  <c r="AG173"/>
  <c r="AF173"/>
  <c r="AD173"/>
  <c r="AE173" s="1"/>
  <c r="Z173"/>
  <c r="AA173" s="1"/>
  <c r="AI169"/>
  <c r="AH169"/>
  <c r="AG169"/>
  <c r="AF169"/>
  <c r="Z169"/>
  <c r="V169"/>
  <c r="AI168"/>
  <c r="AH168"/>
  <c r="AG168"/>
  <c r="AF168"/>
  <c r="Z168"/>
  <c r="U168"/>
  <c r="AI167"/>
  <c r="AH167"/>
  <c r="AG167"/>
  <c r="AF167"/>
  <c r="Z167"/>
  <c r="U167"/>
  <c r="AI166"/>
  <c r="AH166"/>
  <c r="AG166"/>
  <c r="AF166"/>
  <c r="Z166"/>
  <c r="U166"/>
  <c r="AI165"/>
  <c r="AH165"/>
  <c r="AG165"/>
  <c r="AF165"/>
  <c r="AA165"/>
  <c r="U165"/>
  <c r="V165" s="1"/>
  <c r="AI164"/>
  <c r="AH164"/>
  <c r="AG164"/>
  <c r="AF164"/>
  <c r="Z164"/>
  <c r="U164"/>
  <c r="Q164"/>
  <c r="S164" s="1"/>
  <c r="AI163"/>
  <c r="AH163"/>
  <c r="AG163"/>
  <c r="AF163"/>
  <c r="Z163"/>
  <c r="U163"/>
  <c r="Q163"/>
  <c r="AI161"/>
  <c r="AH161"/>
  <c r="AG161"/>
  <c r="AF161"/>
  <c r="AD161"/>
  <c r="AE161" s="1"/>
  <c r="Z161"/>
  <c r="AA161" s="1"/>
  <c r="U161"/>
  <c r="AI160"/>
  <c r="AH160"/>
  <c r="AG160"/>
  <c r="AF160"/>
  <c r="AD160"/>
  <c r="AE160" s="1"/>
  <c r="Z160"/>
  <c r="AA160" s="1"/>
  <c r="U160"/>
  <c r="AI159"/>
  <c r="AH159"/>
  <c r="AG159"/>
  <c r="AF159"/>
  <c r="AD159"/>
  <c r="AE159" s="1"/>
  <c r="Z159"/>
  <c r="U159"/>
  <c r="AI158"/>
  <c r="AH158"/>
  <c r="AG158"/>
  <c r="AF158"/>
  <c r="AD158"/>
  <c r="AE158" s="1"/>
  <c r="Z158"/>
  <c r="U158"/>
  <c r="AI157"/>
  <c r="AH157"/>
  <c r="AG157"/>
  <c r="AF157"/>
  <c r="AD157"/>
  <c r="AE157" s="1"/>
  <c r="Z157"/>
  <c r="U157"/>
  <c r="AI156"/>
  <c r="AH156"/>
  <c r="AG156"/>
  <c r="AF156"/>
  <c r="AD156"/>
  <c r="AE156" s="1"/>
  <c r="Z156"/>
  <c r="U156"/>
  <c r="AI155"/>
  <c r="AH155"/>
  <c r="AG155"/>
  <c r="AF155"/>
  <c r="AD155"/>
  <c r="AE155" s="1"/>
  <c r="Z155"/>
  <c r="U155"/>
  <c r="AI154"/>
  <c r="AH154"/>
  <c r="AG154"/>
  <c r="AF154"/>
  <c r="AD154"/>
  <c r="AE154" s="1"/>
  <c r="Z154"/>
  <c r="AA154" s="1"/>
  <c r="U154"/>
  <c r="AI153"/>
  <c r="AH153"/>
  <c r="AG153"/>
  <c r="AF153"/>
  <c r="AD153"/>
  <c r="AE153" s="1"/>
  <c r="Z153"/>
  <c r="U153"/>
  <c r="AI152"/>
  <c r="AH152"/>
  <c r="AG152"/>
  <c r="AF152"/>
  <c r="AD152"/>
  <c r="AE152" s="1"/>
  <c r="Z152"/>
  <c r="AA152" s="1"/>
  <c r="U152"/>
  <c r="AI151"/>
  <c r="AH151"/>
  <c r="AG151"/>
  <c r="AF151"/>
  <c r="AD151"/>
  <c r="AE151" s="1"/>
  <c r="Z151"/>
  <c r="V151"/>
  <c r="U151"/>
  <c r="M151"/>
  <c r="N151" s="1"/>
  <c r="I151"/>
  <c r="D151"/>
  <c r="AI150"/>
  <c r="AH150"/>
  <c r="AG150"/>
  <c r="AF150"/>
  <c r="AD150"/>
  <c r="AE150" s="1"/>
  <c r="Z150"/>
  <c r="AA150" s="1"/>
  <c r="V150"/>
  <c r="AI149"/>
  <c r="AH149"/>
  <c r="AG149"/>
  <c r="AF149"/>
  <c r="AD149"/>
  <c r="AE149" s="1"/>
  <c r="Z149"/>
  <c r="U149"/>
  <c r="AI148"/>
  <c r="AH148"/>
  <c r="AG148"/>
  <c r="AF148"/>
  <c r="AD148"/>
  <c r="AE148" s="1"/>
  <c r="Z148"/>
  <c r="Q148"/>
  <c r="I148"/>
  <c r="AI144"/>
  <c r="AH144"/>
  <c r="AG144"/>
  <c r="AF144"/>
  <c r="AI143"/>
  <c r="AH143"/>
  <c r="AG143"/>
  <c r="AF143"/>
  <c r="U143"/>
  <c r="AI142"/>
  <c r="AH142"/>
  <c r="AG142"/>
  <c r="AF142"/>
  <c r="Z142"/>
  <c r="AI141"/>
  <c r="AH141"/>
  <c r="AG141"/>
  <c r="AF141"/>
  <c r="Z141"/>
  <c r="U141"/>
  <c r="AI140"/>
  <c r="AH140"/>
  <c r="AG140"/>
  <c r="AF140"/>
  <c r="Z140"/>
  <c r="U140"/>
  <c r="AI139"/>
  <c r="AH139"/>
  <c r="AG139"/>
  <c r="AF139"/>
  <c r="Z139"/>
  <c r="U139"/>
  <c r="AI138"/>
  <c r="AH138"/>
  <c r="AG138"/>
  <c r="AF138"/>
  <c r="AD138"/>
  <c r="AE138" s="1"/>
  <c r="Z138"/>
  <c r="AI137"/>
  <c r="AH137"/>
  <c r="AG137"/>
  <c r="AF137"/>
  <c r="AD137"/>
  <c r="AE137" s="1"/>
  <c r="AA137"/>
  <c r="U137"/>
  <c r="AI136"/>
  <c r="AH136"/>
  <c r="AG136"/>
  <c r="AF136"/>
  <c r="AD136"/>
  <c r="AE136" s="1"/>
  <c r="AA136"/>
  <c r="U136"/>
  <c r="AI135"/>
  <c r="AH135"/>
  <c r="AG135"/>
  <c r="AF135"/>
  <c r="AD135"/>
  <c r="AE135" s="1"/>
  <c r="Z135"/>
  <c r="U135"/>
  <c r="AI134"/>
  <c r="AH134"/>
  <c r="AG134"/>
  <c r="AF134"/>
  <c r="AD134"/>
  <c r="AE134" s="1"/>
  <c r="AA134"/>
  <c r="U134"/>
  <c r="AI133"/>
  <c r="AH133"/>
  <c r="AG133"/>
  <c r="AF133"/>
  <c r="AD133"/>
  <c r="AE133" s="1"/>
  <c r="Z133"/>
  <c r="U133"/>
  <c r="V133" s="1"/>
  <c r="AI132"/>
  <c r="AH132"/>
  <c r="AG132"/>
  <c r="AF132"/>
  <c r="AD132"/>
  <c r="AE132" s="1"/>
  <c r="Z132"/>
  <c r="U132"/>
  <c r="V132" s="1"/>
  <c r="AI131"/>
  <c r="AH131"/>
  <c r="AG131"/>
  <c r="AF131"/>
  <c r="AD131"/>
  <c r="AE131" s="1"/>
  <c r="Z131"/>
  <c r="U131"/>
  <c r="AI130"/>
  <c r="AH130"/>
  <c r="AG130"/>
  <c r="AF130"/>
  <c r="AD130"/>
  <c r="AE130" s="1"/>
  <c r="Z130"/>
  <c r="AI129"/>
  <c r="AH129"/>
  <c r="AG129"/>
  <c r="AF129"/>
  <c r="AD129"/>
  <c r="AE129" s="1"/>
  <c r="Z129"/>
  <c r="U129"/>
  <c r="AI128"/>
  <c r="AH128"/>
  <c r="AG128"/>
  <c r="AF128"/>
  <c r="AD128"/>
  <c r="AE128" s="1"/>
  <c r="Z128"/>
  <c r="AI127"/>
  <c r="AH127"/>
  <c r="AG127"/>
  <c r="AF127"/>
  <c r="AD127"/>
  <c r="AE127" s="1"/>
  <c r="AA127"/>
  <c r="U127"/>
  <c r="AI126"/>
  <c r="AH126"/>
  <c r="AG126"/>
  <c r="AF126"/>
  <c r="AD126"/>
  <c r="AE126" s="1"/>
  <c r="U126"/>
  <c r="V126" s="1"/>
  <c r="AI125"/>
  <c r="AH125"/>
  <c r="AG125"/>
  <c r="AF125"/>
  <c r="AD125"/>
  <c r="AE125" s="1"/>
  <c r="U125"/>
  <c r="V125" s="1"/>
  <c r="AI124"/>
  <c r="AH124"/>
  <c r="AG124"/>
  <c r="AF124"/>
  <c r="AD124"/>
  <c r="AE124" s="1"/>
  <c r="AA124"/>
  <c r="U124"/>
  <c r="V124" s="1"/>
  <c r="AI123"/>
  <c r="AH123"/>
  <c r="AG123"/>
  <c r="AF123"/>
  <c r="AD123"/>
  <c r="AE123" s="1"/>
  <c r="U123"/>
  <c r="Q123"/>
  <c r="AI119"/>
  <c r="AH119"/>
  <c r="AG119"/>
  <c r="AF119"/>
  <c r="U119"/>
  <c r="V119" s="1"/>
  <c r="AI118"/>
  <c r="AH118"/>
  <c r="AG118"/>
  <c r="AF118"/>
  <c r="U118"/>
  <c r="V118" s="1"/>
  <c r="AI117"/>
  <c r="AH117"/>
  <c r="AG117"/>
  <c r="AF117"/>
  <c r="U117"/>
  <c r="V117" s="1"/>
  <c r="AI116"/>
  <c r="AH116"/>
  <c r="AG116"/>
  <c r="AF116"/>
  <c r="U116"/>
  <c r="V116" s="1"/>
  <c r="AI115"/>
  <c r="AH115"/>
  <c r="AG115"/>
  <c r="AF115"/>
  <c r="U115"/>
  <c r="V115" s="1"/>
  <c r="AI114"/>
  <c r="AH114"/>
  <c r="AG114"/>
  <c r="AF114"/>
  <c r="U114"/>
  <c r="V114" s="1"/>
  <c r="AI113"/>
  <c r="AH113"/>
  <c r="AG113"/>
  <c r="AF113"/>
  <c r="U113"/>
  <c r="V113" s="1"/>
  <c r="AI112"/>
  <c r="AH112"/>
  <c r="AG112"/>
  <c r="AF112"/>
  <c r="AD112"/>
  <c r="AE112" s="1"/>
  <c r="U112"/>
  <c r="V112" s="1"/>
  <c r="AI111"/>
  <c r="AH111"/>
  <c r="AG111"/>
  <c r="AF111"/>
  <c r="U111"/>
  <c r="V111" s="1"/>
  <c r="AI110"/>
  <c r="AH110"/>
  <c r="AG110"/>
  <c r="AF110"/>
  <c r="U110"/>
  <c r="V110" s="1"/>
  <c r="AI109"/>
  <c r="AH109"/>
  <c r="AG109"/>
  <c r="AF109"/>
  <c r="U109"/>
  <c r="V109" s="1"/>
  <c r="AI108"/>
  <c r="AH108"/>
  <c r="AG108"/>
  <c r="AF108"/>
  <c r="U108"/>
  <c r="AI107"/>
  <c r="AH107"/>
  <c r="AG107"/>
  <c r="AF107"/>
  <c r="U107"/>
  <c r="AI106"/>
  <c r="AH106"/>
  <c r="AG106"/>
  <c r="AF106"/>
  <c r="AA106"/>
  <c r="U106"/>
  <c r="V106" s="1"/>
  <c r="AI105"/>
  <c r="AH105"/>
  <c r="AG105"/>
  <c r="AF105"/>
  <c r="AD105"/>
  <c r="AE105" s="1"/>
  <c r="Z105"/>
  <c r="U105"/>
  <c r="AI104"/>
  <c r="AH104"/>
  <c r="AG104"/>
  <c r="AF104"/>
  <c r="Z104"/>
  <c r="AA104" s="1"/>
  <c r="U104"/>
  <c r="AI103"/>
  <c r="AH103"/>
  <c r="AG103"/>
  <c r="AF103"/>
  <c r="Z103"/>
  <c r="U103"/>
  <c r="AI102"/>
  <c r="AH102"/>
  <c r="AG102"/>
  <c r="AF102"/>
  <c r="AD102"/>
  <c r="AE102" s="1"/>
  <c r="Z102"/>
  <c r="U102"/>
  <c r="AI101"/>
  <c r="AH101"/>
  <c r="AG101"/>
  <c r="AF101"/>
  <c r="Z101"/>
  <c r="AA101" s="1"/>
  <c r="U101"/>
  <c r="AI100"/>
  <c r="AH100"/>
  <c r="AG100"/>
  <c r="AF100"/>
  <c r="Z100"/>
  <c r="U100"/>
  <c r="AI99"/>
  <c r="AH99"/>
  <c r="AG99"/>
  <c r="AF99"/>
  <c r="AD99"/>
  <c r="AE99" s="1"/>
  <c r="Z99"/>
  <c r="U99"/>
  <c r="AI98"/>
  <c r="AH98"/>
  <c r="AG98"/>
  <c r="AF98"/>
  <c r="Z98"/>
  <c r="U98"/>
  <c r="AI97"/>
  <c r="AH97"/>
  <c r="AG97"/>
  <c r="AF97"/>
  <c r="Z97"/>
  <c r="AA97" s="1"/>
  <c r="U97"/>
  <c r="AI96"/>
  <c r="AH96"/>
  <c r="AG96"/>
  <c r="AF96"/>
  <c r="AD96"/>
  <c r="AE96" s="1"/>
  <c r="Z96"/>
  <c r="AA96" s="1"/>
  <c r="U96"/>
  <c r="AI95"/>
  <c r="AH95"/>
  <c r="AG95"/>
  <c r="AF95"/>
  <c r="AA95"/>
  <c r="AI94"/>
  <c r="AH94"/>
  <c r="AG94"/>
  <c r="AF94"/>
  <c r="Z94"/>
  <c r="AI93"/>
  <c r="AH93"/>
  <c r="AG93"/>
  <c r="AF93"/>
  <c r="Z93"/>
  <c r="AI92"/>
  <c r="AH92"/>
  <c r="AG92"/>
  <c r="AF92"/>
  <c r="AA92"/>
  <c r="AI91"/>
  <c r="AG91"/>
  <c r="AF91"/>
  <c r="Z91"/>
  <c r="AA91" s="1"/>
  <c r="U91"/>
  <c r="AI87"/>
  <c r="AH87"/>
  <c r="AG87"/>
  <c r="AF87"/>
  <c r="Z87"/>
  <c r="AI86"/>
  <c r="AH86"/>
  <c r="AG86"/>
  <c r="AF86"/>
  <c r="AA86"/>
  <c r="AI85"/>
  <c r="AH85"/>
  <c r="AG85"/>
  <c r="AF85"/>
  <c r="U85"/>
  <c r="AI84"/>
  <c r="AH84"/>
  <c r="AG84"/>
  <c r="AF84"/>
  <c r="AD84"/>
  <c r="AE84" s="1"/>
  <c r="Z84"/>
  <c r="U84"/>
  <c r="V84" s="1"/>
  <c r="AI83"/>
  <c r="AH83"/>
  <c r="AG83"/>
  <c r="AF83"/>
  <c r="Z83"/>
  <c r="U83"/>
  <c r="AI82"/>
  <c r="AH82"/>
  <c r="AG82"/>
  <c r="AF82"/>
  <c r="Z82"/>
  <c r="U82"/>
  <c r="AI81"/>
  <c r="AH81"/>
  <c r="AG81"/>
  <c r="AF81"/>
  <c r="Z81"/>
  <c r="AA81" s="1"/>
  <c r="U81"/>
  <c r="V81" s="1"/>
  <c r="AI80"/>
  <c r="AH80"/>
  <c r="AG80"/>
  <c r="AF80"/>
  <c r="Z80"/>
  <c r="U80"/>
  <c r="AI79"/>
  <c r="AH79"/>
  <c r="AG79"/>
  <c r="AF79"/>
  <c r="AD79"/>
  <c r="AE79" s="1"/>
  <c r="Z79"/>
  <c r="U79"/>
  <c r="V79" s="1"/>
  <c r="AI78"/>
  <c r="AH78"/>
  <c r="AG78"/>
  <c r="AF78"/>
  <c r="Z78"/>
  <c r="AA78" s="1"/>
  <c r="U78"/>
  <c r="V78" s="1"/>
  <c r="AI77"/>
  <c r="AH77"/>
  <c r="AG77"/>
  <c r="AF77"/>
  <c r="Z77"/>
  <c r="U77"/>
  <c r="V77" s="1"/>
  <c r="AI76"/>
  <c r="AH76"/>
  <c r="AG76"/>
  <c r="AF76"/>
  <c r="Z76"/>
  <c r="AA76" s="1"/>
  <c r="U76"/>
  <c r="AI75"/>
  <c r="AH75"/>
  <c r="AG75"/>
  <c r="AF75"/>
  <c r="Z75"/>
  <c r="AA75" s="1"/>
  <c r="U75"/>
  <c r="AI74"/>
  <c r="AH74"/>
  <c r="AG74"/>
  <c r="AF74"/>
  <c r="Z74"/>
  <c r="AA74" s="1"/>
  <c r="U74"/>
  <c r="AI73"/>
  <c r="AH73"/>
  <c r="AG73"/>
  <c r="AF73"/>
  <c r="Z73"/>
  <c r="U73"/>
  <c r="AI72"/>
  <c r="AH72"/>
  <c r="AG72"/>
  <c r="AF72"/>
  <c r="Z72"/>
  <c r="U72"/>
  <c r="AI71"/>
  <c r="AH71"/>
  <c r="AG71"/>
  <c r="AF71"/>
  <c r="Z71"/>
  <c r="V71"/>
  <c r="AI70"/>
  <c r="AH70"/>
  <c r="AG70"/>
  <c r="AF70"/>
  <c r="Z70"/>
  <c r="U70"/>
  <c r="AI69"/>
  <c r="AH69"/>
  <c r="AG69"/>
  <c r="AF69"/>
  <c r="Z69"/>
  <c r="U69"/>
  <c r="AI68"/>
  <c r="AH68"/>
  <c r="AG68"/>
  <c r="AF68"/>
  <c r="Z68"/>
  <c r="AA68" s="1"/>
  <c r="U68"/>
  <c r="AI67"/>
  <c r="AH67"/>
  <c r="AG67"/>
  <c r="AF67"/>
  <c r="Z67"/>
  <c r="AA67" s="1"/>
  <c r="U67"/>
  <c r="AI65"/>
  <c r="AH65"/>
  <c r="AG65"/>
  <c r="AF65"/>
  <c r="AD65"/>
  <c r="AE65" s="1"/>
  <c r="Z65"/>
  <c r="U65"/>
  <c r="AI64"/>
  <c r="AH64"/>
  <c r="AG64"/>
  <c r="AF64"/>
  <c r="AD64"/>
  <c r="AE64" s="1"/>
  <c r="Z64"/>
  <c r="AI63"/>
  <c r="AH63"/>
  <c r="AG63"/>
  <c r="AF63"/>
  <c r="AD63"/>
  <c r="AE63" s="1"/>
  <c r="Z63"/>
  <c r="AI62"/>
  <c r="AH62"/>
  <c r="AG62"/>
  <c r="AF62"/>
  <c r="AD62"/>
  <c r="AE62" s="1"/>
  <c r="Z62"/>
  <c r="AI61"/>
  <c r="AH61"/>
  <c r="AG61"/>
  <c r="AF61"/>
  <c r="AD61"/>
  <c r="AE61" s="1"/>
  <c r="U61"/>
  <c r="AI60"/>
  <c r="AH60"/>
  <c r="AG60"/>
  <c r="AF60"/>
  <c r="AD60"/>
  <c r="AE60" s="1"/>
  <c r="Z60"/>
  <c r="AA60" s="1"/>
  <c r="U60"/>
  <c r="AI59"/>
  <c r="AH59"/>
  <c r="AG59"/>
  <c r="AF59"/>
  <c r="AD59"/>
  <c r="AE59" s="1"/>
  <c r="Z59"/>
  <c r="U59"/>
  <c r="AI58"/>
  <c r="AH58"/>
  <c r="AG58"/>
  <c r="AF58"/>
  <c r="AD58"/>
  <c r="AE58" s="1"/>
  <c r="Z58"/>
  <c r="U58"/>
  <c r="AI57"/>
  <c r="AH57"/>
  <c r="AG57"/>
  <c r="AF57"/>
  <c r="AD57"/>
  <c r="AE57" s="1"/>
  <c r="Z57"/>
  <c r="U57"/>
  <c r="AI56"/>
  <c r="AH56"/>
  <c r="AG56"/>
  <c r="AF56"/>
  <c r="AD56"/>
  <c r="AE56" s="1"/>
  <c r="Z56"/>
  <c r="U56"/>
  <c r="AI55"/>
  <c r="AH55"/>
  <c r="AG55"/>
  <c r="AF55"/>
  <c r="AD55"/>
  <c r="AE55" s="1"/>
  <c r="Z55"/>
  <c r="AA55" s="1"/>
  <c r="U55"/>
  <c r="AI54"/>
  <c r="AH54"/>
  <c r="AG54"/>
  <c r="AF54"/>
  <c r="AD54"/>
  <c r="AE54" s="1"/>
  <c r="Z54"/>
  <c r="U54"/>
  <c r="AI50"/>
  <c r="AH50"/>
  <c r="AG50"/>
  <c r="AF50"/>
  <c r="AD50"/>
  <c r="AE50" s="1"/>
  <c r="Z50"/>
  <c r="V50"/>
  <c r="U50"/>
  <c r="AI49"/>
  <c r="AH49"/>
  <c r="AG49"/>
  <c r="AF49"/>
  <c r="AD49"/>
  <c r="AE49" s="1"/>
  <c r="AA49"/>
  <c r="AI48"/>
  <c r="AH48"/>
  <c r="AG48"/>
  <c r="AF48"/>
  <c r="AD48"/>
  <c r="AE48" s="1"/>
  <c r="AA48"/>
  <c r="U48"/>
  <c r="V48" s="1"/>
  <c r="AI47"/>
  <c r="AH47"/>
  <c r="AG47"/>
  <c r="AF47"/>
  <c r="AD47"/>
  <c r="AE47" s="1"/>
  <c r="Z47"/>
  <c r="U47"/>
  <c r="AI46"/>
  <c r="AH46"/>
  <c r="AG46"/>
  <c r="AF46"/>
  <c r="AD46"/>
  <c r="AE46" s="1"/>
  <c r="Z46"/>
  <c r="U46"/>
  <c r="AI45"/>
  <c r="AH45"/>
  <c r="AG45"/>
  <c r="AF45"/>
  <c r="AD45"/>
  <c r="AE45" s="1"/>
  <c r="Z45"/>
  <c r="AI44"/>
  <c r="AH44"/>
  <c r="AG44"/>
  <c r="AF44"/>
  <c r="AD44"/>
  <c r="AE44" s="1"/>
  <c r="Z44"/>
  <c r="U44"/>
  <c r="V44" s="1"/>
  <c r="AI43"/>
  <c r="AH43"/>
  <c r="AG43"/>
  <c r="AF43"/>
  <c r="AD43"/>
  <c r="AE43" s="1"/>
  <c r="Z43"/>
  <c r="U43"/>
  <c r="AI41"/>
  <c r="AH41"/>
  <c r="AG41"/>
  <c r="AF41"/>
  <c r="AD41"/>
  <c r="AE41" s="1"/>
  <c r="Z41"/>
  <c r="U41"/>
  <c r="AI40"/>
  <c r="AH40"/>
  <c r="AG40"/>
  <c r="AF40"/>
  <c r="AD40"/>
  <c r="AE40" s="1"/>
  <c r="Z40"/>
  <c r="V40"/>
  <c r="AI39"/>
  <c r="AH39"/>
  <c r="AG39"/>
  <c r="AF39"/>
  <c r="AD39"/>
  <c r="AE39" s="1"/>
  <c r="Z39"/>
  <c r="AA39" s="1"/>
  <c r="U39"/>
  <c r="V39" s="1"/>
  <c r="AI38"/>
  <c r="AH38"/>
  <c r="AG38"/>
  <c r="AF38"/>
  <c r="AD38"/>
  <c r="AE38" s="1"/>
  <c r="AA38"/>
  <c r="U38"/>
  <c r="V38" s="1"/>
  <c r="AI37"/>
  <c r="AH37"/>
  <c r="AG37"/>
  <c r="AF37"/>
  <c r="AD37"/>
  <c r="AE37" s="1"/>
  <c r="Z37"/>
  <c r="AA37" s="1"/>
  <c r="U37"/>
  <c r="V37" s="1"/>
  <c r="AI36"/>
  <c r="AH36"/>
  <c r="AG36"/>
  <c r="AF36"/>
  <c r="AD36"/>
  <c r="AE36" s="1"/>
  <c r="Z36"/>
  <c r="U36"/>
  <c r="AI35"/>
  <c r="AH35"/>
  <c r="AG35"/>
  <c r="AF35"/>
  <c r="AD35"/>
  <c r="AE35" s="1"/>
  <c r="Z35"/>
  <c r="U35"/>
  <c r="AI34"/>
  <c r="AH34"/>
  <c r="AG34"/>
  <c r="AF34"/>
  <c r="AD34"/>
  <c r="AE34" s="1"/>
  <c r="Z34"/>
  <c r="AA34" s="1"/>
  <c r="U34"/>
  <c r="I34"/>
  <c r="AI30"/>
  <c r="AH30"/>
  <c r="AG30"/>
  <c r="AF30"/>
  <c r="AD30"/>
  <c r="AE30" s="1"/>
  <c r="Z30"/>
  <c r="AA30" s="1"/>
  <c r="U30"/>
  <c r="AI29"/>
  <c r="AH29"/>
  <c r="AG29"/>
  <c r="AF29"/>
  <c r="AD29"/>
  <c r="AE29" s="1"/>
  <c r="Z29"/>
  <c r="U29"/>
  <c r="I29"/>
  <c r="AI27"/>
  <c r="AH27"/>
  <c r="AG27"/>
  <c r="AF27"/>
  <c r="AD27"/>
  <c r="AE27" s="1"/>
  <c r="Z27"/>
  <c r="U27"/>
  <c r="AI26"/>
  <c r="AH26"/>
  <c r="AG26"/>
  <c r="AF26"/>
  <c r="AD26"/>
  <c r="AE26" s="1"/>
  <c r="Z26"/>
  <c r="U26"/>
  <c r="AI25"/>
  <c r="AH25"/>
  <c r="AG25"/>
  <c r="AF25"/>
  <c r="AD25"/>
  <c r="AE25" s="1"/>
  <c r="Z25"/>
  <c r="U25"/>
  <c r="AI24"/>
  <c r="AH24"/>
  <c r="AG24"/>
  <c r="AF24"/>
  <c r="AD24"/>
  <c r="AE24" s="1"/>
  <c r="Z24"/>
  <c r="U24"/>
  <c r="AI23"/>
  <c r="AH23"/>
  <c r="AG23"/>
  <c r="AF23"/>
  <c r="AD23"/>
  <c r="AE23" s="1"/>
  <c r="Z23"/>
  <c r="U23"/>
  <c r="AI22"/>
  <c r="AH22"/>
  <c r="AG22"/>
  <c r="AF22"/>
  <c r="AD22"/>
  <c r="AE22" s="1"/>
  <c r="Z22"/>
  <c r="U22"/>
  <c r="AI21"/>
  <c r="AH21"/>
  <c r="AG21"/>
  <c r="AF21"/>
  <c r="AD21"/>
  <c r="AE21" s="1"/>
  <c r="Z21"/>
  <c r="U21"/>
  <c r="AI20"/>
  <c r="AH20"/>
  <c r="AG20"/>
  <c r="AF20"/>
  <c r="AD20"/>
  <c r="AE20" s="1"/>
  <c r="Z20"/>
  <c r="AA20" s="1"/>
  <c r="U20"/>
  <c r="AI19"/>
  <c r="AH19"/>
  <c r="AG19"/>
  <c r="AF19"/>
  <c r="AD19"/>
  <c r="AE19" s="1"/>
  <c r="Z19"/>
  <c r="U19"/>
  <c r="AI18"/>
  <c r="AH18"/>
  <c r="AG18"/>
  <c r="AF18"/>
  <c r="AD18"/>
  <c r="AE18" s="1"/>
  <c r="Z18"/>
  <c r="U18"/>
  <c r="AI17"/>
  <c r="AH17"/>
  <c r="AG17"/>
  <c r="AF17"/>
  <c r="AD17"/>
  <c r="AE17" s="1"/>
  <c r="Z17"/>
  <c r="U17"/>
  <c r="AI16"/>
  <c r="AH16"/>
  <c r="AG16"/>
  <c r="AF16"/>
  <c r="AD16"/>
  <c r="AE16" s="1"/>
  <c r="Z16"/>
  <c r="AA16" s="1"/>
  <c r="U16"/>
  <c r="AI15"/>
  <c r="AH15"/>
  <c r="AG15"/>
  <c r="AF15"/>
  <c r="AD15"/>
  <c r="AE15" s="1"/>
  <c r="Z15"/>
  <c r="U15"/>
  <c r="AI14"/>
  <c r="AH14"/>
  <c r="AG14"/>
  <c r="AF14"/>
  <c r="AD14"/>
  <c r="AE14" s="1"/>
  <c r="Z14"/>
  <c r="U14"/>
  <c r="AI13"/>
  <c r="AH13"/>
  <c r="AG13"/>
  <c r="AF13"/>
  <c r="AD13"/>
  <c r="AE13" s="1"/>
  <c r="Z13"/>
  <c r="U13"/>
  <c r="AI12"/>
  <c r="AH12"/>
  <c r="AG12"/>
  <c r="AF12"/>
  <c r="AD12"/>
  <c r="AE12" s="1"/>
  <c r="Z12"/>
  <c r="U12"/>
  <c r="AI11"/>
  <c r="AH11"/>
  <c r="AG11"/>
  <c r="AF11"/>
  <c r="AD11"/>
  <c r="AE11" s="1"/>
  <c r="Z11"/>
  <c r="AA11" s="1"/>
  <c r="U11"/>
  <c r="AI10"/>
  <c r="AH10"/>
  <c r="AG10"/>
  <c r="AF10"/>
  <c r="AD10"/>
  <c r="AE10" s="1"/>
  <c r="Z10"/>
  <c r="U10"/>
  <c r="AI9"/>
  <c r="AH9"/>
  <c r="AG9"/>
  <c r="AF9"/>
  <c r="AD9"/>
  <c r="AE9" s="1"/>
  <c r="Z9"/>
  <c r="AA9" s="1"/>
  <c r="U9"/>
  <c r="AI8"/>
  <c r="AH8"/>
  <c r="AG8"/>
  <c r="AF8"/>
  <c r="AD8"/>
  <c r="AE8" s="1"/>
  <c r="AI7"/>
  <c r="AH7"/>
  <c r="AG7"/>
  <c r="AF7"/>
  <c r="AD7"/>
  <c r="AE7" s="1"/>
  <c r="Z7"/>
  <c r="U7"/>
  <c r="AI6"/>
  <c r="AH6"/>
  <c r="AG6"/>
  <c r="AF6"/>
  <c r="AD6"/>
  <c r="AE6" s="1"/>
  <c r="Z6"/>
  <c r="U6"/>
  <c r="AI5"/>
  <c r="AH5"/>
  <c r="AG5"/>
  <c r="AF5"/>
  <c r="AD5"/>
  <c r="AE5" s="1"/>
  <c r="Z5"/>
  <c r="U5"/>
  <c r="AI4"/>
  <c r="AH4"/>
  <c r="AG4"/>
  <c r="AF4"/>
  <c r="AD4"/>
  <c r="AE4" s="1"/>
  <c r="Z4"/>
  <c r="U4"/>
  <c r="Z8" l="1"/>
  <c r="AA8"/>
  <c r="J151"/>
  <c r="K151"/>
  <c r="Q29"/>
  <c r="Q34"/>
  <c r="S34" s="1"/>
  <c r="I67"/>
  <c r="I68"/>
  <c r="K68" s="1"/>
  <c r="I160"/>
  <c r="Q173"/>
  <c r="V183"/>
  <c r="AD186"/>
  <c r="AE186" s="1"/>
  <c r="I17"/>
  <c r="K17" s="1"/>
  <c r="AA17"/>
  <c r="Q100"/>
  <c r="R100" s="1"/>
  <c r="V49"/>
  <c r="Q106"/>
  <c r="S106" s="1"/>
  <c r="AA131"/>
  <c r="I22"/>
  <c r="K22" s="1"/>
  <c r="AA22"/>
  <c r="AA46"/>
  <c r="Z49"/>
  <c r="Q157"/>
  <c r="I84"/>
  <c r="Q85"/>
  <c r="S85" s="1"/>
  <c r="AA157"/>
  <c r="Q117"/>
  <c r="R117" s="1"/>
  <c r="AA129"/>
  <c r="V131"/>
  <c r="D86"/>
  <c r="F86" s="1"/>
  <c r="D135"/>
  <c r="F135" s="1"/>
  <c r="I5"/>
  <c r="Q6"/>
  <c r="R6" s="1"/>
  <c r="I26"/>
  <c r="K26" s="1"/>
  <c r="I46"/>
  <c r="D47"/>
  <c r="I95"/>
  <c r="K95" s="1"/>
  <c r="Z95"/>
  <c r="I102"/>
  <c r="M113"/>
  <c r="N113" s="1"/>
  <c r="Q113"/>
  <c r="I126"/>
  <c r="J126" s="1"/>
  <c r="K126" s="1"/>
  <c r="Q4"/>
  <c r="R4" s="1"/>
  <c r="I48"/>
  <c r="D58"/>
  <c r="I81"/>
  <c r="Q93"/>
  <c r="R93" s="1"/>
  <c r="S93" s="1"/>
  <c r="I99"/>
  <c r="I134"/>
  <c r="J134" s="1"/>
  <c r="K134" s="1"/>
  <c r="I150"/>
  <c r="M175"/>
  <c r="N175" s="1"/>
  <c r="U8"/>
  <c r="D5"/>
  <c r="D8"/>
  <c r="D16"/>
  <c r="D27"/>
  <c r="M5"/>
  <c r="N5" s="1"/>
  <c r="M45"/>
  <c r="N45" s="1"/>
  <c r="M48"/>
  <c r="N48" s="1"/>
  <c r="M50"/>
  <c r="N50" s="1"/>
  <c r="D128"/>
  <c r="F128" s="1"/>
  <c r="AD81"/>
  <c r="AE81" s="1"/>
  <c r="D12"/>
  <c r="D13"/>
  <c r="D40"/>
  <c r="D44"/>
  <c r="F44" s="1"/>
  <c r="D92"/>
  <c r="D124"/>
  <c r="D168"/>
  <c r="E183"/>
  <c r="F183" s="1"/>
  <c r="D148"/>
  <c r="E148" s="1"/>
  <c r="D83"/>
  <c r="M83"/>
  <c r="N83" s="1"/>
  <c r="D93"/>
  <c r="F93" s="1"/>
  <c r="D111"/>
  <c r="M111"/>
  <c r="N111" s="1"/>
  <c r="D142"/>
  <c r="F142" s="1"/>
  <c r="D60"/>
  <c r="D62"/>
  <c r="Q109"/>
  <c r="S109" s="1"/>
  <c r="Q112"/>
  <c r="R112" s="1"/>
  <c r="S112" s="1"/>
  <c r="M126"/>
  <c r="N126" s="1"/>
  <c r="Q128"/>
  <c r="S128" s="1"/>
  <c r="Q136"/>
  <c r="S136" s="1"/>
  <c r="Q142"/>
  <c r="S142" s="1"/>
  <c r="D143"/>
  <c r="F143" s="1"/>
  <c r="Q5"/>
  <c r="R5" s="1"/>
  <c r="I18"/>
  <c r="AA18"/>
  <c r="D19"/>
  <c r="AA43"/>
  <c r="V105"/>
  <c r="I107"/>
  <c r="Q108"/>
  <c r="R108" s="1"/>
  <c r="S108" s="1"/>
  <c r="I113"/>
  <c r="Q115"/>
  <c r="S115" s="1"/>
  <c r="Q118"/>
  <c r="R118" s="1"/>
  <c r="S118" s="1"/>
  <c r="D119"/>
  <c r="F119" s="1"/>
  <c r="M119"/>
  <c r="N119" s="1"/>
  <c r="D130"/>
  <c r="F130" s="1"/>
  <c r="U150"/>
  <c r="D166"/>
  <c r="Q169"/>
  <c r="Q24"/>
  <c r="R24" s="1"/>
  <c r="D25"/>
  <c r="I39"/>
  <c r="Q46"/>
  <c r="R46" s="1"/>
  <c r="I47"/>
  <c r="D67"/>
  <c r="F67" s="1"/>
  <c r="I94"/>
  <c r="K94" s="1"/>
  <c r="Q110"/>
  <c r="I125"/>
  <c r="J125" s="1"/>
  <c r="AA128"/>
  <c r="Q140"/>
  <c r="Q143"/>
  <c r="S143" s="1"/>
  <c r="D144"/>
  <c r="M165"/>
  <c r="N165" s="1"/>
  <c r="M6"/>
  <c r="N6" s="1"/>
  <c r="D10"/>
  <c r="I11"/>
  <c r="Q12"/>
  <c r="R12" s="1"/>
  <c r="I15"/>
  <c r="K15" s="1"/>
  <c r="AA15"/>
  <c r="D22"/>
  <c r="Q23"/>
  <c r="R23" s="1"/>
  <c r="S23" s="1"/>
  <c r="Q26"/>
  <c r="J29"/>
  <c r="K29" s="1"/>
  <c r="D30"/>
  <c r="I35"/>
  <c r="AA35"/>
  <c r="D36"/>
  <c r="F36" s="1"/>
  <c r="I40"/>
  <c r="V43"/>
  <c r="I44"/>
  <c r="D59"/>
  <c r="Q61"/>
  <c r="R61" s="1"/>
  <c r="S61" s="1"/>
  <c r="Q63"/>
  <c r="S63" s="1"/>
  <c r="D64"/>
  <c r="F64" s="1"/>
  <c r="I71"/>
  <c r="M79"/>
  <c r="N79" s="1"/>
  <c r="Q87"/>
  <c r="S87" s="1"/>
  <c r="I92"/>
  <c r="Z92"/>
  <c r="AD98"/>
  <c r="AE98" s="1"/>
  <c r="AD104"/>
  <c r="AE104" s="1"/>
  <c r="AD106"/>
  <c r="AE106" s="1"/>
  <c r="Q107"/>
  <c r="R107" s="1"/>
  <c r="S107" s="1"/>
  <c r="AD108"/>
  <c r="AE108" s="1"/>
  <c r="I114"/>
  <c r="K114" s="1"/>
  <c r="M116"/>
  <c r="N116" s="1"/>
  <c r="Q116"/>
  <c r="S116" s="1"/>
  <c r="AD117"/>
  <c r="AE117" s="1"/>
  <c r="I118"/>
  <c r="K118" s="1"/>
  <c r="Q119"/>
  <c r="S119" s="1"/>
  <c r="I124"/>
  <c r="K124" s="1"/>
  <c r="Z124"/>
  <c r="Q126"/>
  <c r="S126" s="1"/>
  <c r="D127"/>
  <c r="F127" s="1"/>
  <c r="M127"/>
  <c r="N127" s="1"/>
  <c r="V127"/>
  <c r="Z127"/>
  <c r="M137"/>
  <c r="N137" s="1"/>
  <c r="Q137"/>
  <c r="D141"/>
  <c r="F141" s="1"/>
  <c r="M141"/>
  <c r="N141" s="1"/>
  <c r="AD141"/>
  <c r="AE141" s="1"/>
  <c r="I142"/>
  <c r="J142" s="1"/>
  <c r="M150"/>
  <c r="N150" s="1"/>
  <c r="Q150"/>
  <c r="S150" s="1"/>
  <c r="D156"/>
  <c r="F156" s="1"/>
  <c r="Q156"/>
  <c r="Q159"/>
  <c r="M160"/>
  <c r="N160" s="1"/>
  <c r="M164"/>
  <c r="N164" s="1"/>
  <c r="I165"/>
  <c r="K165" s="1"/>
  <c r="Z165"/>
  <c r="I4"/>
  <c r="M7"/>
  <c r="N7" s="1"/>
  <c r="I8"/>
  <c r="I12"/>
  <c r="K12" s="1"/>
  <c r="AA12"/>
  <c r="I14"/>
  <c r="AA14"/>
  <c r="I16"/>
  <c r="D20"/>
  <c r="D23"/>
  <c r="I24"/>
  <c r="K24" s="1"/>
  <c r="D26"/>
  <c r="Q27"/>
  <c r="S27" s="1"/>
  <c r="I38"/>
  <c r="K38" s="1"/>
  <c r="Z38"/>
  <c r="I55"/>
  <c r="J55" s="1"/>
  <c r="D63"/>
  <c r="J68"/>
  <c r="Q70"/>
  <c r="R70" s="1"/>
  <c r="S70" s="1"/>
  <c r="Q74"/>
  <c r="R74" s="1"/>
  <c r="Q77"/>
  <c r="R77" s="1"/>
  <c r="S77" s="1"/>
  <c r="M81"/>
  <c r="N81" s="1"/>
  <c r="Q81"/>
  <c r="R81" s="1"/>
  <c r="M84"/>
  <c r="N84" s="1"/>
  <c r="Q84"/>
  <c r="R84" s="1"/>
  <c r="S84" s="1"/>
  <c r="D87"/>
  <c r="F87" s="1"/>
  <c r="I108"/>
  <c r="K108" s="1"/>
  <c r="AD109"/>
  <c r="AE109" s="1"/>
  <c r="I110"/>
  <c r="K110" s="1"/>
  <c r="Q111"/>
  <c r="S111" s="1"/>
  <c r="M114"/>
  <c r="N114" s="1"/>
  <c r="AD115"/>
  <c r="AE115" s="1"/>
  <c r="I116"/>
  <c r="I123"/>
  <c r="K123" s="1"/>
  <c r="D125"/>
  <c r="F125" s="1"/>
  <c r="M125"/>
  <c r="N125" s="1"/>
  <c r="D129"/>
  <c r="F129" s="1"/>
  <c r="M129"/>
  <c r="N129" s="1"/>
  <c r="V129"/>
  <c r="AA130"/>
  <c r="I132"/>
  <c r="J132" s="1"/>
  <c r="I133"/>
  <c r="K133" s="1"/>
  <c r="Q135"/>
  <c r="M136"/>
  <c r="N136" s="1"/>
  <c r="D138"/>
  <c r="F138" s="1"/>
  <c r="Q138"/>
  <c r="S138" s="1"/>
  <c r="I141"/>
  <c r="J141" s="1"/>
  <c r="AD142"/>
  <c r="AE142" s="1"/>
  <c r="M158"/>
  <c r="N158" s="1"/>
  <c r="Q161"/>
  <c r="Q166"/>
  <c r="S166" s="1"/>
  <c r="D167"/>
  <c r="R173"/>
  <c r="S173" s="1"/>
  <c r="D174"/>
  <c r="Q175"/>
  <c r="S179"/>
  <c r="AA149"/>
  <c r="D173"/>
  <c r="F173" s="1"/>
  <c r="M173"/>
  <c r="N173" s="1"/>
  <c r="AD69"/>
  <c r="AE69" s="1"/>
  <c r="I70"/>
  <c r="K70" s="1"/>
  <c r="U71"/>
  <c r="AA71"/>
  <c r="D72"/>
  <c r="AD73"/>
  <c r="AE73" s="1"/>
  <c r="D75"/>
  <c r="F75" s="1"/>
  <c r="AD78"/>
  <c r="AE78" s="1"/>
  <c r="AD80"/>
  <c r="AE80" s="1"/>
  <c r="AA82"/>
  <c r="AD85"/>
  <c r="AE85" s="1"/>
  <c r="M118"/>
  <c r="N118" s="1"/>
  <c r="M134"/>
  <c r="N134" s="1"/>
  <c r="I143"/>
  <c r="J143" s="1"/>
  <c r="K143" s="1"/>
  <c r="Q144"/>
  <c r="I169"/>
  <c r="K169" s="1"/>
  <c r="I184"/>
  <c r="K184" s="1"/>
  <c r="Z184"/>
  <c r="D14"/>
  <c r="D18"/>
  <c r="Q19"/>
  <c r="R19" s="1"/>
  <c r="S19" s="1"/>
  <c r="D29"/>
  <c r="R34"/>
  <c r="M35"/>
  <c r="N35" s="1"/>
  <c r="Q41"/>
  <c r="D43"/>
  <c r="F43" s="1"/>
  <c r="M43"/>
  <c r="N43" s="1"/>
  <c r="I50"/>
  <c r="D54"/>
  <c r="N54"/>
  <c r="I60"/>
  <c r="J60" s="1"/>
  <c r="N61"/>
  <c r="I63"/>
  <c r="J63" s="1"/>
  <c r="K63" s="1"/>
  <c r="I65"/>
  <c r="J65" s="1"/>
  <c r="AD72"/>
  <c r="AE72" s="1"/>
  <c r="AD75"/>
  <c r="AE75" s="1"/>
  <c r="AD77"/>
  <c r="AE77" s="1"/>
  <c r="Q79"/>
  <c r="R79" s="1"/>
  <c r="I87"/>
  <c r="K87" s="1"/>
  <c r="Q94"/>
  <c r="S94" s="1"/>
  <c r="D95"/>
  <c r="AD95"/>
  <c r="AE95" s="1"/>
  <c r="I100"/>
  <c r="Q102"/>
  <c r="R102" s="1"/>
  <c r="AA103"/>
  <c r="I104"/>
  <c r="D107"/>
  <c r="AD107"/>
  <c r="AE107" s="1"/>
  <c r="M109"/>
  <c r="N109" s="1"/>
  <c r="AD110"/>
  <c r="AE110" s="1"/>
  <c r="I111"/>
  <c r="M112"/>
  <c r="N112" s="1"/>
  <c r="I115"/>
  <c r="D116"/>
  <c r="I117"/>
  <c r="D118"/>
  <c r="F118" s="1"/>
  <c r="D131"/>
  <c r="F131" s="1"/>
  <c r="M131"/>
  <c r="N131" s="1"/>
  <c r="D134"/>
  <c r="F134" s="1"/>
  <c r="D136"/>
  <c r="F136" s="1"/>
  <c r="Q151"/>
  <c r="S151" s="1"/>
  <c r="Q152"/>
  <c r="Q154"/>
  <c r="AA174"/>
  <c r="I175"/>
  <c r="J175" s="1"/>
  <c r="D6"/>
  <c r="F6" s="1"/>
  <c r="Q8"/>
  <c r="D7"/>
  <c r="F7" s="1"/>
  <c r="D9"/>
  <c r="D21"/>
  <c r="Q22"/>
  <c r="S22" s="1"/>
  <c r="Q30"/>
  <c r="M34"/>
  <c r="N34" s="1"/>
  <c r="Q36"/>
  <c r="S36" s="1"/>
  <c r="Q45"/>
  <c r="S45" s="1"/>
  <c r="D46"/>
  <c r="F46" s="1"/>
  <c r="Q47"/>
  <c r="R47" s="1"/>
  <c r="Q50"/>
  <c r="S50" s="1"/>
  <c r="AA50"/>
  <c r="M110"/>
  <c r="N110" s="1"/>
  <c r="Q125"/>
  <c r="Q130"/>
  <c r="M132"/>
  <c r="N132" s="1"/>
  <c r="Q132"/>
  <c r="M133"/>
  <c r="N133" s="1"/>
  <c r="AA133"/>
  <c r="Q134"/>
  <c r="S134" s="1"/>
  <c r="M135"/>
  <c r="N135" s="1"/>
  <c r="I136"/>
  <c r="J136" s="1"/>
  <c r="K136" s="1"/>
  <c r="D137"/>
  <c r="F137" s="1"/>
  <c r="I138"/>
  <c r="J138" s="1"/>
  <c r="D140"/>
  <c r="M144"/>
  <c r="N144" s="1"/>
  <c r="D149"/>
  <c r="F149" s="1"/>
  <c r="Q149"/>
  <c r="Q160"/>
  <c r="M161"/>
  <c r="N161" s="1"/>
  <c r="I173"/>
  <c r="J173" s="1"/>
  <c r="Q184"/>
  <c r="R184" s="1"/>
  <c r="S184" s="1"/>
  <c r="Q7"/>
  <c r="R7" s="1"/>
  <c r="M4"/>
  <c r="N4" s="1"/>
  <c r="I6"/>
  <c r="I7"/>
  <c r="M8"/>
  <c r="N8" s="1"/>
  <c r="I9"/>
  <c r="D11"/>
  <c r="D15"/>
  <c r="Q16"/>
  <c r="R16" s="1"/>
  <c r="D17"/>
  <c r="I19"/>
  <c r="AA19"/>
  <c r="I21"/>
  <c r="AA21"/>
  <c r="M22"/>
  <c r="N22" s="1"/>
  <c r="D24"/>
  <c r="Q25"/>
  <c r="S25" s="1"/>
  <c r="J34"/>
  <c r="K34" s="1"/>
  <c r="D38"/>
  <c r="M38"/>
  <c r="N38" s="1"/>
  <c r="D39"/>
  <c r="M39"/>
  <c r="N39" s="1"/>
  <c r="Q40"/>
  <c r="S40" s="1"/>
  <c r="AA47"/>
  <c r="D55"/>
  <c r="D57"/>
  <c r="Q60"/>
  <c r="R60" s="1"/>
  <c r="I61"/>
  <c r="K61" s="1"/>
  <c r="AD67"/>
  <c r="AE67" s="1"/>
  <c r="D69"/>
  <c r="F69" s="1"/>
  <c r="AA70"/>
  <c r="D71"/>
  <c r="Q71"/>
  <c r="R71" s="1"/>
  <c r="I72"/>
  <c r="I75"/>
  <c r="Q76"/>
  <c r="S76" s="1"/>
  <c r="Q78"/>
  <c r="S78" s="1"/>
  <c r="D82"/>
  <c r="Q82"/>
  <c r="R82" s="1"/>
  <c r="AD82"/>
  <c r="AE82" s="1"/>
  <c r="D94"/>
  <c r="F94" s="1"/>
  <c r="Q95"/>
  <c r="R95" s="1"/>
  <c r="S95" s="1"/>
  <c r="AA100"/>
  <c r="Q101"/>
  <c r="R101" s="1"/>
  <c r="AD103"/>
  <c r="AE103" s="1"/>
  <c r="I105"/>
  <c r="K105" s="1"/>
  <c r="I106"/>
  <c r="K106" s="1"/>
  <c r="D108"/>
  <c r="F108" s="1"/>
  <c r="I109"/>
  <c r="D110"/>
  <c r="F110" s="1"/>
  <c r="I112"/>
  <c r="D113"/>
  <c r="Q114"/>
  <c r="S114" s="1"/>
  <c r="M115"/>
  <c r="N115" s="1"/>
  <c r="M117"/>
  <c r="N117" s="1"/>
  <c r="AD118"/>
  <c r="AE118" s="1"/>
  <c r="I119"/>
  <c r="M123"/>
  <c r="N123" s="1"/>
  <c r="I135"/>
  <c r="J135" s="1"/>
  <c r="I137"/>
  <c r="K137" s="1"/>
  <c r="M143"/>
  <c r="N143" s="1"/>
  <c r="I144"/>
  <c r="J144" s="1"/>
  <c r="K144" s="1"/>
  <c r="R148"/>
  <c r="S148" s="1"/>
  <c r="I152"/>
  <c r="D159"/>
  <c r="F159" s="1"/>
  <c r="I161"/>
  <c r="M163"/>
  <c r="N163" s="1"/>
  <c r="I167"/>
  <c r="K167" s="1"/>
  <c r="D169"/>
  <c r="Q183"/>
  <c r="S183" s="1"/>
  <c r="D184"/>
  <c r="AM186"/>
  <c r="AN186" s="1"/>
  <c r="E7"/>
  <c r="M18"/>
  <c r="N18" s="1"/>
  <c r="M19"/>
  <c r="N19" s="1"/>
  <c r="Q20"/>
  <c r="R20" s="1"/>
  <c r="S20" s="1"/>
  <c r="V4"/>
  <c r="M13"/>
  <c r="N13" s="1"/>
  <c r="Q14"/>
  <c r="R14" s="1"/>
  <c r="Q17"/>
  <c r="R17" s="1"/>
  <c r="S17" s="1"/>
  <c r="M20"/>
  <c r="N20" s="1"/>
  <c r="M23"/>
  <c r="N23" s="1"/>
  <c r="M25"/>
  <c r="N25" s="1"/>
  <c r="M27"/>
  <c r="N27" s="1"/>
  <c r="M30"/>
  <c r="N30" s="1"/>
  <c r="M36"/>
  <c r="N36" s="1"/>
  <c r="Q37"/>
  <c r="D41"/>
  <c r="F41" s="1"/>
  <c r="AA41"/>
  <c r="M47"/>
  <c r="N47" s="1"/>
  <c r="D49"/>
  <c r="F49" s="1"/>
  <c r="M49"/>
  <c r="N49" s="1"/>
  <c r="AA56"/>
  <c r="AA57"/>
  <c r="AA58"/>
  <c r="AA59"/>
  <c r="V61"/>
  <c r="N62"/>
  <c r="N64"/>
  <c r="Q65"/>
  <c r="Q67"/>
  <c r="Q69"/>
  <c r="R69" s="1"/>
  <c r="V70"/>
  <c r="Q72"/>
  <c r="R72" s="1"/>
  <c r="S72" s="1"/>
  <c r="I73"/>
  <c r="V74"/>
  <c r="Q75"/>
  <c r="R75" s="1"/>
  <c r="S75" s="1"/>
  <c r="V76"/>
  <c r="D77"/>
  <c r="F77" s="1"/>
  <c r="M77"/>
  <c r="N77" s="1"/>
  <c r="AA77"/>
  <c r="D78"/>
  <c r="F78" s="1"/>
  <c r="M78"/>
  <c r="N78" s="1"/>
  <c r="I80"/>
  <c r="AA80"/>
  <c r="AD83"/>
  <c r="AE83" s="1"/>
  <c r="I85"/>
  <c r="V85"/>
  <c r="M86"/>
  <c r="N86" s="1"/>
  <c r="AD86"/>
  <c r="AE86" s="1"/>
  <c r="I91"/>
  <c r="M93"/>
  <c r="N93" s="1"/>
  <c r="AD93"/>
  <c r="AE93" s="1"/>
  <c r="I97"/>
  <c r="Q99"/>
  <c r="R99" s="1"/>
  <c r="V100"/>
  <c r="V101"/>
  <c r="I103"/>
  <c r="Q104"/>
  <c r="S104" s="1"/>
  <c r="M108"/>
  <c r="N108" s="1"/>
  <c r="V108"/>
  <c r="D115"/>
  <c r="V123"/>
  <c r="D133"/>
  <c r="F133" s="1"/>
  <c r="Q133"/>
  <c r="S133" s="1"/>
  <c r="Z134"/>
  <c r="M138"/>
  <c r="N138" s="1"/>
  <c r="D139"/>
  <c r="Q139"/>
  <c r="S139" s="1"/>
  <c r="I140"/>
  <c r="J140" s="1"/>
  <c r="K140" s="1"/>
  <c r="M142"/>
  <c r="N142" s="1"/>
  <c r="D153"/>
  <c r="F153" s="1"/>
  <c r="Q153"/>
  <c r="S153" s="1"/>
  <c r="AA153"/>
  <c r="D155"/>
  <c r="F155" s="1"/>
  <c r="Q155"/>
  <c r="AA156"/>
  <c r="D158"/>
  <c r="E158" s="1"/>
  <c r="Q158"/>
  <c r="S158" s="1"/>
  <c r="M159"/>
  <c r="N159" s="1"/>
  <c r="AA159"/>
  <c r="D163"/>
  <c r="F163" s="1"/>
  <c r="D164"/>
  <c r="M166"/>
  <c r="N166" s="1"/>
  <c r="Q167"/>
  <c r="M168"/>
  <c r="N168" s="1"/>
  <c r="M174"/>
  <c r="N174" s="1"/>
  <c r="I183"/>
  <c r="K183" s="1"/>
  <c r="M9"/>
  <c r="N9" s="1"/>
  <c r="M15"/>
  <c r="N15" s="1"/>
  <c r="V7"/>
  <c r="Q13"/>
  <c r="R13" s="1"/>
  <c r="S13" s="1"/>
  <c r="M10"/>
  <c r="N10" s="1"/>
  <c r="Q11"/>
  <c r="R11" s="1"/>
  <c r="S11" s="1"/>
  <c r="V5"/>
  <c r="Q9"/>
  <c r="R9" s="1"/>
  <c r="S9" s="1"/>
  <c r="I10"/>
  <c r="AA10"/>
  <c r="M11"/>
  <c r="N11" s="1"/>
  <c r="I13"/>
  <c r="AA13"/>
  <c r="M14"/>
  <c r="N14" s="1"/>
  <c r="Q15"/>
  <c r="S15" s="1"/>
  <c r="M17"/>
  <c r="N17" s="1"/>
  <c r="Q18"/>
  <c r="R18" s="1"/>
  <c r="S18" s="1"/>
  <c r="I20"/>
  <c r="Q21"/>
  <c r="R21" s="1"/>
  <c r="I23"/>
  <c r="I25"/>
  <c r="I27"/>
  <c r="I30"/>
  <c r="D35"/>
  <c r="F35" s="1"/>
  <c r="Q35"/>
  <c r="S35" s="1"/>
  <c r="I36"/>
  <c r="AA36"/>
  <c r="D37"/>
  <c r="F37" s="1"/>
  <c r="M37"/>
  <c r="N37" s="1"/>
  <c r="Q38"/>
  <c r="Q39"/>
  <c r="I41"/>
  <c r="I45"/>
  <c r="M46"/>
  <c r="N46" s="1"/>
  <c r="Q48"/>
  <c r="R48" s="1"/>
  <c r="S48" s="1"/>
  <c r="I49"/>
  <c r="AA54"/>
  <c r="Q55"/>
  <c r="R55" s="1"/>
  <c r="D56"/>
  <c r="N56"/>
  <c r="V56"/>
  <c r="Q57"/>
  <c r="R57" s="1"/>
  <c r="S57" s="1"/>
  <c r="V57"/>
  <c r="Q58"/>
  <c r="R58" s="1"/>
  <c r="S58" s="1"/>
  <c r="V58"/>
  <c r="Q59"/>
  <c r="R59" s="1"/>
  <c r="S59" s="1"/>
  <c r="V59"/>
  <c r="N60"/>
  <c r="D61"/>
  <c r="F61" s="1"/>
  <c r="I62"/>
  <c r="I64"/>
  <c r="J64" s="1"/>
  <c r="D65"/>
  <c r="AA65"/>
  <c r="D68"/>
  <c r="Q68"/>
  <c r="S68" s="1"/>
  <c r="M69"/>
  <c r="N69" s="1"/>
  <c r="AD70"/>
  <c r="AE70" s="1"/>
  <c r="AA72"/>
  <c r="D73"/>
  <c r="Q73"/>
  <c r="R73" s="1"/>
  <c r="S73" s="1"/>
  <c r="I74"/>
  <c r="I76"/>
  <c r="K76" s="1"/>
  <c r="I77"/>
  <c r="I78"/>
  <c r="D79"/>
  <c r="F79" s="1"/>
  <c r="M80"/>
  <c r="N80" s="1"/>
  <c r="Q80"/>
  <c r="R80" s="1"/>
  <c r="V80"/>
  <c r="Q83"/>
  <c r="AA83"/>
  <c r="D84"/>
  <c r="F84" s="1"/>
  <c r="AA84"/>
  <c r="M85"/>
  <c r="N85" s="1"/>
  <c r="I86"/>
  <c r="Z86"/>
  <c r="M87"/>
  <c r="N87" s="1"/>
  <c r="AD87"/>
  <c r="AE87" s="1"/>
  <c r="Q91"/>
  <c r="R91" s="1"/>
  <c r="AD91"/>
  <c r="AE91" s="1"/>
  <c r="Q92"/>
  <c r="R92" s="1"/>
  <c r="S92" s="1"/>
  <c r="I93"/>
  <c r="M94"/>
  <c r="N94" s="1"/>
  <c r="AD94"/>
  <c r="AE94" s="1"/>
  <c r="I96"/>
  <c r="K96" s="1"/>
  <c r="Q96"/>
  <c r="Q97"/>
  <c r="R97" s="1"/>
  <c r="AD97"/>
  <c r="AE97" s="1"/>
  <c r="I98"/>
  <c r="K98" s="1"/>
  <c r="Q98"/>
  <c r="AA98"/>
  <c r="AA99"/>
  <c r="AD100"/>
  <c r="AE100" s="1"/>
  <c r="I101"/>
  <c r="Q103"/>
  <c r="R103" s="1"/>
  <c r="D104"/>
  <c r="M104"/>
  <c r="N104" s="1"/>
  <c r="V104"/>
  <c r="D105"/>
  <c r="M105"/>
  <c r="N105" s="1"/>
  <c r="Z106"/>
  <c r="D109"/>
  <c r="F109" s="1"/>
  <c r="D112"/>
  <c r="D114"/>
  <c r="F114" s="1"/>
  <c r="AD114"/>
  <c r="AE114" s="1"/>
  <c r="D117"/>
  <c r="F117" s="1"/>
  <c r="D123"/>
  <c r="F123" s="1"/>
  <c r="M124"/>
  <c r="N124" s="1"/>
  <c r="D126"/>
  <c r="F126" s="1"/>
  <c r="I128"/>
  <c r="J128" s="1"/>
  <c r="K128" s="1"/>
  <c r="I130"/>
  <c r="J130" s="1"/>
  <c r="K130" s="1"/>
  <c r="Z136"/>
  <c r="Z137"/>
  <c r="AD139"/>
  <c r="AE139" s="1"/>
  <c r="AA140"/>
  <c r="Q141"/>
  <c r="S141" s="1"/>
  <c r="E150"/>
  <c r="D152"/>
  <c r="F152" s="1"/>
  <c r="AA155"/>
  <c r="I156"/>
  <c r="AA158"/>
  <c r="I159"/>
  <c r="D161"/>
  <c r="E161" s="1"/>
  <c r="AA163"/>
  <c r="AA164"/>
  <c r="D165"/>
  <c r="F165" s="1"/>
  <c r="Q165"/>
  <c r="S165" s="1"/>
  <c r="I166"/>
  <c r="I168"/>
  <c r="K168" s="1"/>
  <c r="U169"/>
  <c r="I174"/>
  <c r="K174" s="1"/>
  <c r="Z175"/>
  <c r="M184"/>
  <c r="N184" s="1"/>
  <c r="M21"/>
  <c r="N21" s="1"/>
  <c r="M24"/>
  <c r="N24" s="1"/>
  <c r="M26"/>
  <c r="N26" s="1"/>
  <c r="M29"/>
  <c r="N29" s="1"/>
  <c r="D34"/>
  <c r="F34" s="1"/>
  <c r="I37"/>
  <c r="K37" s="1"/>
  <c r="M40"/>
  <c r="N40" s="1"/>
  <c r="AA45"/>
  <c r="D48"/>
  <c r="F48" s="1"/>
  <c r="Q49"/>
  <c r="R49" s="1"/>
  <c r="V54"/>
  <c r="N57"/>
  <c r="N58"/>
  <c r="N59"/>
  <c r="V60"/>
  <c r="Q62"/>
  <c r="S62" s="1"/>
  <c r="N63"/>
  <c r="Q64"/>
  <c r="S64" s="1"/>
  <c r="AD68"/>
  <c r="AE68" s="1"/>
  <c r="I69"/>
  <c r="AA69"/>
  <c r="D70"/>
  <c r="AD71"/>
  <c r="AE71" s="1"/>
  <c r="V72"/>
  <c r="AA73"/>
  <c r="D74"/>
  <c r="AD74"/>
  <c r="AE74" s="1"/>
  <c r="V75"/>
  <c r="D76"/>
  <c r="AD76"/>
  <c r="AE76" s="1"/>
  <c r="I79"/>
  <c r="Q86"/>
  <c r="R86" s="1"/>
  <c r="AA93"/>
  <c r="M95"/>
  <c r="N95" s="1"/>
  <c r="V96"/>
  <c r="V98"/>
  <c r="V99"/>
  <c r="AD101"/>
  <c r="AE101" s="1"/>
  <c r="AA102"/>
  <c r="M106"/>
  <c r="N106" s="1"/>
  <c r="M107"/>
  <c r="N107" s="1"/>
  <c r="AD111"/>
  <c r="AE111" s="1"/>
  <c r="AD113"/>
  <c r="AE113" s="1"/>
  <c r="AD116"/>
  <c r="AE116" s="1"/>
  <c r="AD119"/>
  <c r="AE119" s="1"/>
  <c r="I139"/>
  <c r="J139" s="1"/>
  <c r="K139" s="1"/>
  <c r="M140"/>
  <c r="N140" s="1"/>
  <c r="AA141"/>
  <c r="E143"/>
  <c r="M148"/>
  <c r="N148" s="1"/>
  <c r="D154"/>
  <c r="F154" s="1"/>
  <c r="D157"/>
  <c r="F157" s="1"/>
  <c r="I158"/>
  <c r="D160"/>
  <c r="F160" s="1"/>
  <c r="I163"/>
  <c r="K163" s="1"/>
  <c r="I164"/>
  <c r="M167"/>
  <c r="N167" s="1"/>
  <c r="Q168"/>
  <c r="M169"/>
  <c r="N169" s="1"/>
  <c r="V6"/>
  <c r="Q10"/>
  <c r="R10" s="1"/>
  <c r="S10" s="1"/>
  <c r="M12"/>
  <c r="N12" s="1"/>
  <c r="M16"/>
  <c r="N16" s="1"/>
  <c r="V73"/>
  <c r="AA79"/>
  <c r="M82"/>
  <c r="N82" s="1"/>
  <c r="AA87"/>
  <c r="V91"/>
  <c r="M92"/>
  <c r="N92" s="1"/>
  <c r="AD92"/>
  <c r="AE92" s="1"/>
  <c r="AA94"/>
  <c r="V97"/>
  <c r="V102"/>
  <c r="V103"/>
  <c r="Q105"/>
  <c r="S105" s="1"/>
  <c r="D106"/>
  <c r="F106" s="1"/>
  <c r="Q124"/>
  <c r="S124" s="1"/>
  <c r="Q174"/>
  <c r="D175"/>
  <c r="M183"/>
  <c r="N183" s="1"/>
  <c r="R26"/>
  <c r="S26" s="1"/>
  <c r="E37"/>
  <c r="J17"/>
  <c r="E44"/>
  <c r="J24"/>
  <c r="J38"/>
  <c r="J70"/>
  <c r="E78"/>
  <c r="AA23"/>
  <c r="AA24"/>
  <c r="AA25"/>
  <c r="AA26"/>
  <c r="AA27"/>
  <c r="AA29"/>
  <c r="V30"/>
  <c r="V34"/>
  <c r="V35"/>
  <c r="V36"/>
  <c r="M41"/>
  <c r="N41" s="1"/>
  <c r="Q43"/>
  <c r="M44"/>
  <c r="N44" s="1"/>
  <c r="V47"/>
  <c r="U62"/>
  <c r="V62" s="1"/>
  <c r="AA4"/>
  <c r="AA5"/>
  <c r="S6"/>
  <c r="AA6"/>
  <c r="AA7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9"/>
  <c r="V41"/>
  <c r="I43"/>
  <c r="K43" s="1"/>
  <c r="V46"/>
  <c r="Q54"/>
  <c r="N55"/>
  <c r="Q56"/>
  <c r="Z61"/>
  <c r="AA61"/>
  <c r="U63"/>
  <c r="V63" s="1"/>
  <c r="U40"/>
  <c r="AA40"/>
  <c r="Q44"/>
  <c r="AA44"/>
  <c r="D45"/>
  <c r="V45"/>
  <c r="S46"/>
  <c r="Z48"/>
  <c r="I54"/>
  <c r="V55"/>
  <c r="I56"/>
  <c r="I57"/>
  <c r="I58"/>
  <c r="I59"/>
  <c r="M67"/>
  <c r="N67" s="1"/>
  <c r="M68"/>
  <c r="N68" s="1"/>
  <c r="U64"/>
  <c r="V64"/>
  <c r="R78"/>
  <c r="S81"/>
  <c r="N65"/>
  <c r="R85"/>
  <c r="D91"/>
  <c r="F91" s="1"/>
  <c r="M91"/>
  <c r="N91" s="1"/>
  <c r="D97"/>
  <c r="F97" s="1"/>
  <c r="M97"/>
  <c r="N97" s="1"/>
  <c r="D99"/>
  <c r="F99" s="1"/>
  <c r="M99"/>
  <c r="N99" s="1"/>
  <c r="D101"/>
  <c r="F101" s="1"/>
  <c r="M101"/>
  <c r="N101" s="1"/>
  <c r="D103"/>
  <c r="F103" s="1"/>
  <c r="M103"/>
  <c r="N103" s="1"/>
  <c r="Z107"/>
  <c r="AA107"/>
  <c r="R110"/>
  <c r="S110" s="1"/>
  <c r="Z111"/>
  <c r="AA111"/>
  <c r="Z115"/>
  <c r="AA115"/>
  <c r="Z119"/>
  <c r="AA119" s="1"/>
  <c r="Z123"/>
  <c r="AA123" s="1"/>
  <c r="Z126"/>
  <c r="AA126"/>
  <c r="E129"/>
  <c r="U130"/>
  <c r="V130" s="1"/>
  <c r="R143"/>
  <c r="V107"/>
  <c r="U86"/>
  <c r="V86" s="1"/>
  <c r="U87"/>
  <c r="V87" s="1"/>
  <c r="Z108"/>
  <c r="AA108"/>
  <c r="J110"/>
  <c r="Z112"/>
  <c r="AA112"/>
  <c r="Z116"/>
  <c r="AA116"/>
  <c r="J118"/>
  <c r="E127"/>
  <c r="U128"/>
  <c r="V128" s="1"/>
  <c r="AA62"/>
  <c r="AA63"/>
  <c r="AA64"/>
  <c r="V65"/>
  <c r="V67"/>
  <c r="V68"/>
  <c r="V69"/>
  <c r="D80"/>
  <c r="F80" s="1"/>
  <c r="I82"/>
  <c r="K82" s="1"/>
  <c r="V83"/>
  <c r="Z85"/>
  <c r="AA85" s="1"/>
  <c r="D96"/>
  <c r="F96" s="1"/>
  <c r="M96"/>
  <c r="N96" s="1"/>
  <c r="D98"/>
  <c r="F98" s="1"/>
  <c r="M98"/>
  <c r="N98" s="1"/>
  <c r="D100"/>
  <c r="F100" s="1"/>
  <c r="M100"/>
  <c r="N100" s="1"/>
  <c r="D102"/>
  <c r="F102" s="1"/>
  <c r="M102"/>
  <c r="N102" s="1"/>
  <c r="Z109"/>
  <c r="AA109"/>
  <c r="Z113"/>
  <c r="AA113"/>
  <c r="Z117"/>
  <c r="AA117" s="1"/>
  <c r="R123"/>
  <c r="S123" s="1"/>
  <c r="R138"/>
  <c r="M70"/>
  <c r="N70" s="1"/>
  <c r="M71"/>
  <c r="N71" s="1"/>
  <c r="M72"/>
  <c r="N72" s="1"/>
  <c r="M73"/>
  <c r="N73" s="1"/>
  <c r="M74"/>
  <c r="N74" s="1"/>
  <c r="M75"/>
  <c r="N75" s="1"/>
  <c r="M76"/>
  <c r="N76" s="1"/>
  <c r="E86"/>
  <c r="U92"/>
  <c r="V92" s="1"/>
  <c r="U93"/>
  <c r="V93" s="1"/>
  <c r="J94"/>
  <c r="U94"/>
  <c r="V94" s="1"/>
  <c r="J95"/>
  <c r="U95"/>
  <c r="V95" s="1"/>
  <c r="J108"/>
  <c r="Z110"/>
  <c r="AA110"/>
  <c r="R113"/>
  <c r="S113" s="1"/>
  <c r="Z114"/>
  <c r="AA114" s="1"/>
  <c r="Z118"/>
  <c r="AA118" s="1"/>
  <c r="Z125"/>
  <c r="AA125" s="1"/>
  <c r="R128"/>
  <c r="D81"/>
  <c r="F81" s="1"/>
  <c r="V82"/>
  <c r="I83"/>
  <c r="K83" s="1"/>
  <c r="D85"/>
  <c r="F85" s="1"/>
  <c r="AA105"/>
  <c r="Z144"/>
  <c r="AA144" s="1"/>
  <c r="J148"/>
  <c r="K148" s="1"/>
  <c r="U148"/>
  <c r="V148"/>
  <c r="E151"/>
  <c r="F151"/>
  <c r="M139"/>
  <c r="N139" s="1"/>
  <c r="M149"/>
  <c r="N149" s="1"/>
  <c r="M154"/>
  <c r="N154" s="1"/>
  <c r="Z143"/>
  <c r="AA143" s="1"/>
  <c r="J179"/>
  <c r="D132"/>
  <c r="F132" s="1"/>
  <c r="AA132"/>
  <c r="V134"/>
  <c r="V135"/>
  <c r="V136"/>
  <c r="V137"/>
  <c r="V141"/>
  <c r="V143"/>
  <c r="I153"/>
  <c r="K153" s="1"/>
  <c r="M155"/>
  <c r="N155" s="1"/>
  <c r="I157"/>
  <c r="K157" s="1"/>
  <c r="F148"/>
  <c r="E156"/>
  <c r="Q127"/>
  <c r="S127" s="1"/>
  <c r="M128"/>
  <c r="N128" s="1"/>
  <c r="Q129"/>
  <c r="S129" s="1"/>
  <c r="M130"/>
  <c r="N130" s="1"/>
  <c r="Q131"/>
  <c r="S131" s="1"/>
  <c r="AA135"/>
  <c r="AA139"/>
  <c r="V140"/>
  <c r="AD144"/>
  <c r="AE144" s="1"/>
  <c r="I149"/>
  <c r="K149" s="1"/>
  <c r="M152"/>
  <c r="N152" s="1"/>
  <c r="I154"/>
  <c r="K154" s="1"/>
  <c r="M156"/>
  <c r="N156" s="1"/>
  <c r="J165"/>
  <c r="R166"/>
  <c r="Z179"/>
  <c r="AA179"/>
  <c r="I127"/>
  <c r="I129"/>
  <c r="I131"/>
  <c r="U138"/>
  <c r="V138" s="1"/>
  <c r="AA138"/>
  <c r="V139"/>
  <c r="AD140"/>
  <c r="AE140" s="1"/>
  <c r="U142"/>
  <c r="V142" s="1"/>
  <c r="AA142"/>
  <c r="AD143"/>
  <c r="AE143" s="1"/>
  <c r="U144"/>
  <c r="V144" s="1"/>
  <c r="M153"/>
  <c r="N153" s="1"/>
  <c r="I155"/>
  <c r="K155" s="1"/>
  <c r="M157"/>
  <c r="N157" s="1"/>
  <c r="AA148"/>
  <c r="V149"/>
  <c r="AA151"/>
  <c r="V152"/>
  <c r="V153"/>
  <c r="V154"/>
  <c r="V155"/>
  <c r="V156"/>
  <c r="V157"/>
  <c r="V158"/>
  <c r="V159"/>
  <c r="V160"/>
  <c r="V161"/>
  <c r="V163"/>
  <c r="V164"/>
  <c r="AA166"/>
  <c r="AA167"/>
  <c r="AA168"/>
  <c r="AA169"/>
  <c r="D179"/>
  <c r="V184"/>
  <c r="V166"/>
  <c r="V167"/>
  <c r="V168"/>
  <c r="S29" l="1"/>
  <c r="R29"/>
  <c r="J124"/>
  <c r="J137"/>
  <c r="R106"/>
  <c r="F179"/>
  <c r="J156"/>
  <c r="K156"/>
  <c r="R39"/>
  <c r="S39"/>
  <c r="J158"/>
  <c r="K158"/>
  <c r="J74"/>
  <c r="K74"/>
  <c r="J10"/>
  <c r="K10"/>
  <c r="R37"/>
  <c r="S37"/>
  <c r="J152"/>
  <c r="K152"/>
  <c r="J21"/>
  <c r="K21"/>
  <c r="R160"/>
  <c r="S160"/>
  <c r="R132"/>
  <c r="S132"/>
  <c r="R30"/>
  <c r="J50"/>
  <c r="K50"/>
  <c r="R175"/>
  <c r="S175"/>
  <c r="J16"/>
  <c r="K16"/>
  <c r="R159"/>
  <c r="S159"/>
  <c r="J40"/>
  <c r="K40"/>
  <c r="J11"/>
  <c r="K11"/>
  <c r="J47"/>
  <c r="K47"/>
  <c r="J18"/>
  <c r="K18"/>
  <c r="J99"/>
  <c r="K99"/>
  <c r="J48"/>
  <c r="K48"/>
  <c r="J5"/>
  <c r="K5"/>
  <c r="J106"/>
  <c r="J159"/>
  <c r="K159"/>
  <c r="J101"/>
  <c r="K101"/>
  <c r="J93"/>
  <c r="K93"/>
  <c r="J45"/>
  <c r="K45" s="1"/>
  <c r="J25"/>
  <c r="K25"/>
  <c r="R174"/>
  <c r="S174"/>
  <c r="R168"/>
  <c r="S168"/>
  <c r="J86"/>
  <c r="K86"/>
  <c r="R38"/>
  <c r="S38"/>
  <c r="J36"/>
  <c r="K36"/>
  <c r="J27"/>
  <c r="K27"/>
  <c r="J20"/>
  <c r="K20"/>
  <c r="J103"/>
  <c r="K103"/>
  <c r="J97"/>
  <c r="K97"/>
  <c r="J119"/>
  <c r="K119"/>
  <c r="J109"/>
  <c r="K109"/>
  <c r="J72"/>
  <c r="K72"/>
  <c r="AM72" s="1"/>
  <c r="AN72" s="1"/>
  <c r="J9"/>
  <c r="K9"/>
  <c r="R125"/>
  <c r="S125"/>
  <c r="J115"/>
  <c r="K115"/>
  <c r="R41"/>
  <c r="S41"/>
  <c r="J116"/>
  <c r="K116"/>
  <c r="J4"/>
  <c r="K4"/>
  <c r="J35"/>
  <c r="K35"/>
  <c r="J107"/>
  <c r="K107"/>
  <c r="E87"/>
  <c r="R111"/>
  <c r="E94"/>
  <c r="R50"/>
  <c r="J15"/>
  <c r="J79"/>
  <c r="K79"/>
  <c r="J85"/>
  <c r="K85"/>
  <c r="J73"/>
  <c r="K73"/>
  <c r="J161"/>
  <c r="K161"/>
  <c r="J75"/>
  <c r="K75"/>
  <c r="J6"/>
  <c r="K6"/>
  <c r="J104"/>
  <c r="K104"/>
  <c r="R161"/>
  <c r="S161"/>
  <c r="AM161" s="1"/>
  <c r="AN161" s="1"/>
  <c r="J14"/>
  <c r="K14"/>
  <c r="J92"/>
  <c r="K92"/>
  <c r="J44"/>
  <c r="K44"/>
  <c r="R140"/>
  <c r="S140"/>
  <c r="AM140" s="1"/>
  <c r="AN140" s="1"/>
  <c r="J39"/>
  <c r="K39"/>
  <c r="J150"/>
  <c r="K150"/>
  <c r="J81"/>
  <c r="K81"/>
  <c r="R157"/>
  <c r="S157"/>
  <c r="J166"/>
  <c r="K166"/>
  <c r="J77"/>
  <c r="K77"/>
  <c r="J30"/>
  <c r="K30"/>
  <c r="R167"/>
  <c r="S167"/>
  <c r="J91"/>
  <c r="K91"/>
  <c r="J19"/>
  <c r="K19"/>
  <c r="R130"/>
  <c r="S130"/>
  <c r="R152"/>
  <c r="S152"/>
  <c r="J164"/>
  <c r="K164"/>
  <c r="J69"/>
  <c r="K69"/>
  <c r="J78"/>
  <c r="K78"/>
  <c r="J49"/>
  <c r="K49"/>
  <c r="J41"/>
  <c r="K41"/>
  <c r="J23"/>
  <c r="K23"/>
  <c r="J13"/>
  <c r="K13"/>
  <c r="AM13" s="1"/>
  <c r="AN13" s="1"/>
  <c r="R155"/>
  <c r="S155"/>
  <c r="J80"/>
  <c r="K80"/>
  <c r="J112"/>
  <c r="K112"/>
  <c r="J7"/>
  <c r="K7"/>
  <c r="R149"/>
  <c r="S149"/>
  <c r="R8"/>
  <c r="S8"/>
  <c r="R154"/>
  <c r="S154"/>
  <c r="J117"/>
  <c r="K117"/>
  <c r="J111"/>
  <c r="K111"/>
  <c r="J100"/>
  <c r="K100"/>
  <c r="R144"/>
  <c r="S144"/>
  <c r="R135"/>
  <c r="S135"/>
  <c r="J8"/>
  <c r="K8"/>
  <c r="R156"/>
  <c r="S156"/>
  <c r="R137"/>
  <c r="S137"/>
  <c r="J71"/>
  <c r="K71"/>
  <c r="R169"/>
  <c r="S169"/>
  <c r="AM169" s="1"/>
  <c r="AN169" s="1"/>
  <c r="J113"/>
  <c r="K113"/>
  <c r="AM113" s="1"/>
  <c r="AN113" s="1"/>
  <c r="J102"/>
  <c r="K102"/>
  <c r="J46"/>
  <c r="K46"/>
  <c r="J84"/>
  <c r="K84"/>
  <c r="R119"/>
  <c r="E64"/>
  <c r="R36"/>
  <c r="E184"/>
  <c r="F184"/>
  <c r="E175"/>
  <c r="F175"/>
  <c r="E174"/>
  <c r="F174" s="1"/>
  <c r="AM174" s="1"/>
  <c r="AN174" s="1"/>
  <c r="E169"/>
  <c r="F169"/>
  <c r="E166"/>
  <c r="F166"/>
  <c r="E164"/>
  <c r="F164"/>
  <c r="E167"/>
  <c r="F167"/>
  <c r="E168"/>
  <c r="F168"/>
  <c r="E139"/>
  <c r="F139"/>
  <c r="E140"/>
  <c r="F140"/>
  <c r="E144"/>
  <c r="F144"/>
  <c r="E124"/>
  <c r="F124"/>
  <c r="E104"/>
  <c r="F104"/>
  <c r="E116"/>
  <c r="F116"/>
  <c r="E107"/>
  <c r="F107"/>
  <c r="AM107" s="1"/>
  <c r="AN107" s="1"/>
  <c r="E111"/>
  <c r="F111"/>
  <c r="E92"/>
  <c r="F92"/>
  <c r="E113"/>
  <c r="F113"/>
  <c r="E112"/>
  <c r="F112"/>
  <c r="E105"/>
  <c r="F105"/>
  <c r="AM105" s="1"/>
  <c r="AN105" s="1"/>
  <c r="E115"/>
  <c r="F115"/>
  <c r="E95"/>
  <c r="F95"/>
  <c r="E73"/>
  <c r="F73"/>
  <c r="E71"/>
  <c r="F71"/>
  <c r="E76"/>
  <c r="F76"/>
  <c r="E83"/>
  <c r="F83"/>
  <c r="E74"/>
  <c r="F74"/>
  <c r="E70"/>
  <c r="F70"/>
  <c r="AM70" s="1"/>
  <c r="AN70" s="1"/>
  <c r="E68"/>
  <c r="F68"/>
  <c r="E82"/>
  <c r="F82"/>
  <c r="E72"/>
  <c r="F72"/>
  <c r="E56"/>
  <c r="F56"/>
  <c r="E60"/>
  <c r="F60"/>
  <c r="E65"/>
  <c r="F65"/>
  <c r="E59"/>
  <c r="F59"/>
  <c r="E62"/>
  <c r="F62"/>
  <c r="E55"/>
  <c r="F55"/>
  <c r="E57"/>
  <c r="F57"/>
  <c r="E63"/>
  <c r="F63"/>
  <c r="E58"/>
  <c r="F58"/>
  <c r="E47"/>
  <c r="F47"/>
  <c r="E38"/>
  <c r="F38"/>
  <c r="E39"/>
  <c r="F39"/>
  <c r="E40"/>
  <c r="F40"/>
  <c r="E29"/>
  <c r="F29"/>
  <c r="AM29" s="1"/>
  <c r="AN29" s="1"/>
  <c r="E30"/>
  <c r="F30"/>
  <c r="E11"/>
  <c r="F11"/>
  <c r="E21"/>
  <c r="F21"/>
  <c r="E23"/>
  <c r="F23"/>
  <c r="E19"/>
  <c r="F19"/>
  <c r="F8"/>
  <c r="E8"/>
  <c r="E24"/>
  <c r="F24"/>
  <c r="E15"/>
  <c r="F15"/>
  <c r="E14"/>
  <c r="F14"/>
  <c r="E10"/>
  <c r="F10"/>
  <c r="E12"/>
  <c r="F12"/>
  <c r="E16"/>
  <c r="F16"/>
  <c r="E18"/>
  <c r="F18"/>
  <c r="AM18" s="1"/>
  <c r="AN18" s="1"/>
  <c r="E26"/>
  <c r="F26"/>
  <c r="E22"/>
  <c r="F22"/>
  <c r="AM22" s="1"/>
  <c r="AN22" s="1"/>
  <c r="E13"/>
  <c r="F13"/>
  <c r="E27"/>
  <c r="F27"/>
  <c r="E17"/>
  <c r="F17"/>
  <c r="E9"/>
  <c r="F9"/>
  <c r="AM9" s="1"/>
  <c r="AN9" s="1"/>
  <c r="E20"/>
  <c r="F20"/>
  <c r="E25"/>
  <c r="F25"/>
  <c r="AM25" s="1"/>
  <c r="AN25" s="1"/>
  <c r="E5"/>
  <c r="F5"/>
  <c r="E54"/>
  <c r="F54"/>
  <c r="E138"/>
  <c r="J168"/>
  <c r="R22"/>
  <c r="S47"/>
  <c r="S21"/>
  <c r="K64"/>
  <c r="R115"/>
  <c r="R94"/>
  <c r="S100"/>
  <c r="S86"/>
  <c r="R126"/>
  <c r="R109"/>
  <c r="J22"/>
  <c r="S103"/>
  <c r="S74"/>
  <c r="S69"/>
  <c r="J167"/>
  <c r="S117"/>
  <c r="R116"/>
  <c r="K125"/>
  <c r="J26"/>
  <c r="R40"/>
  <c r="E49"/>
  <c r="K173"/>
  <c r="K142"/>
  <c r="AM142" s="1"/>
  <c r="AN142" s="1"/>
  <c r="J169"/>
  <c r="E118"/>
  <c r="S5"/>
  <c r="S14"/>
  <c r="S102"/>
  <c r="S60"/>
  <c r="R163"/>
  <c r="S163" s="1"/>
  <c r="S82"/>
  <c r="AM82" s="1"/>
  <c r="AN82" s="1"/>
  <c r="E165"/>
  <c r="AM148"/>
  <c r="AN148" s="1"/>
  <c r="R87"/>
  <c r="E93"/>
  <c r="AM23"/>
  <c r="AN23" s="1"/>
  <c r="AM35"/>
  <c r="AN35" s="1"/>
  <c r="R15"/>
  <c r="J184"/>
  <c r="AM125"/>
  <c r="AN125" s="1"/>
  <c r="R76"/>
  <c r="S12"/>
  <c r="AM159"/>
  <c r="AN159" s="1"/>
  <c r="J123"/>
  <c r="E119"/>
  <c r="S71"/>
  <c r="R63"/>
  <c r="S4"/>
  <c r="R68"/>
  <c r="R150"/>
  <c r="J133"/>
  <c r="S16"/>
  <c r="K141"/>
  <c r="AM141" s="1"/>
  <c r="AN141" s="1"/>
  <c r="E173"/>
  <c r="S80"/>
  <c r="K60"/>
  <c r="E4"/>
  <c r="F4" s="1"/>
  <c r="K138"/>
  <c r="AM138" s="1"/>
  <c r="AN138" s="1"/>
  <c r="J163"/>
  <c r="K132"/>
  <c r="F161"/>
  <c r="F158"/>
  <c r="E130"/>
  <c r="E136"/>
  <c r="J105"/>
  <c r="S99"/>
  <c r="AM99" s="1"/>
  <c r="AN99" s="1"/>
  <c r="J114"/>
  <c r="E110"/>
  <c r="E77"/>
  <c r="R27"/>
  <c r="S24"/>
  <c r="R136"/>
  <c r="K65"/>
  <c r="E46"/>
  <c r="E135"/>
  <c r="AM6"/>
  <c r="AN6" s="1"/>
  <c r="E69"/>
  <c r="E157"/>
  <c r="E149"/>
  <c r="J87"/>
  <c r="R105"/>
  <c r="E35"/>
  <c r="K55"/>
  <c r="R134"/>
  <c r="E141"/>
  <c r="AM156"/>
  <c r="AN156" s="1"/>
  <c r="J183"/>
  <c r="AM26"/>
  <c r="AN26" s="1"/>
  <c r="R35"/>
  <c r="E41"/>
  <c r="AM144"/>
  <c r="AN144" s="1"/>
  <c r="E142"/>
  <c r="E159"/>
  <c r="R142"/>
  <c r="R114"/>
  <c r="AM48"/>
  <c r="AN48" s="1"/>
  <c r="AM11"/>
  <c r="AN11" s="1"/>
  <c r="AM8"/>
  <c r="AN8" s="1"/>
  <c r="E75"/>
  <c r="R64"/>
  <c r="AM36"/>
  <c r="AN36" s="1"/>
  <c r="J12"/>
  <c r="R45"/>
  <c r="R164"/>
  <c r="AM164" s="1"/>
  <c r="AN164" s="1"/>
  <c r="AM40"/>
  <c r="AN40" s="1"/>
  <c r="E6"/>
  <c r="E128"/>
  <c r="E67"/>
  <c r="AM39"/>
  <c r="AN39" s="1"/>
  <c r="AM184"/>
  <c r="AN184" s="1"/>
  <c r="F150"/>
  <c r="AM150" s="1"/>
  <c r="AN150" s="1"/>
  <c r="AM17"/>
  <c r="AN17" s="1"/>
  <c r="E43"/>
  <c r="E36"/>
  <c r="E137"/>
  <c r="AM168"/>
  <c r="AN168" s="1"/>
  <c r="E125"/>
  <c r="E108"/>
  <c r="AM78"/>
  <c r="AN78" s="1"/>
  <c r="AM136"/>
  <c r="AN136" s="1"/>
  <c r="K135"/>
  <c r="AM135" s="1"/>
  <c r="AN135" s="1"/>
  <c r="S49"/>
  <c r="R151"/>
  <c r="AM151"/>
  <c r="AN151" s="1"/>
  <c r="K175"/>
  <c r="E131"/>
  <c r="S101"/>
  <c r="R62"/>
  <c r="E79"/>
  <c r="J61"/>
  <c r="AM114"/>
  <c r="AN114" s="1"/>
  <c r="AM68"/>
  <c r="AN68" s="1"/>
  <c r="AM134"/>
  <c r="AN134" s="1"/>
  <c r="E134"/>
  <c r="E153"/>
  <c r="E152"/>
  <c r="E155"/>
  <c r="J160"/>
  <c r="R183"/>
  <c r="E160"/>
  <c r="AM110"/>
  <c r="AN110" s="1"/>
  <c r="R139"/>
  <c r="AM46"/>
  <c r="AN46" s="1"/>
  <c r="E34"/>
  <c r="R25"/>
  <c r="S79"/>
  <c r="R104"/>
  <c r="AM112"/>
  <c r="AN112" s="1"/>
  <c r="E48"/>
  <c r="S7"/>
  <c r="AM7" s="1"/>
  <c r="AN7" s="1"/>
  <c r="R65"/>
  <c r="S65"/>
  <c r="E106"/>
  <c r="AM106"/>
  <c r="AN106" s="1"/>
  <c r="AM126"/>
  <c r="AN126" s="1"/>
  <c r="E126"/>
  <c r="AM84"/>
  <c r="AN84" s="1"/>
  <c r="E84"/>
  <c r="E133"/>
  <c r="R67"/>
  <c r="S67"/>
  <c r="AM118"/>
  <c r="AN118" s="1"/>
  <c r="R165"/>
  <c r="S97"/>
  <c r="R141"/>
  <c r="E114"/>
  <c r="J76"/>
  <c r="AM76" s="1"/>
  <c r="AN76" s="1"/>
  <c r="AM73"/>
  <c r="AN73" s="1"/>
  <c r="J62"/>
  <c r="K62" s="1"/>
  <c r="S55"/>
  <c r="R124"/>
  <c r="E117"/>
  <c r="AM109"/>
  <c r="AN109" s="1"/>
  <c r="E109"/>
  <c r="J98"/>
  <c r="J96"/>
  <c r="R133"/>
  <c r="J174"/>
  <c r="AM143"/>
  <c r="AN143" s="1"/>
  <c r="E163"/>
  <c r="R158"/>
  <c r="E154"/>
  <c r="J37"/>
  <c r="AM37" s="1"/>
  <c r="AN37" s="1"/>
  <c r="R153"/>
  <c r="AM123"/>
  <c r="AN123" s="1"/>
  <c r="E123"/>
  <c r="R98"/>
  <c r="S98" s="1"/>
  <c r="R96"/>
  <c r="S96" s="1"/>
  <c r="S83"/>
  <c r="R83"/>
  <c r="AM61"/>
  <c r="AN61" s="1"/>
  <c r="E61"/>
  <c r="AM137"/>
  <c r="AN137" s="1"/>
  <c r="AM108"/>
  <c r="AN108" s="1"/>
  <c r="AM119"/>
  <c r="AN119" s="1"/>
  <c r="S91"/>
  <c r="AM95"/>
  <c r="AN95" s="1"/>
  <c r="AM74"/>
  <c r="AN74" s="1"/>
  <c r="AM30"/>
  <c r="AN30" s="1"/>
  <c r="AM63"/>
  <c r="AN63" s="1"/>
  <c r="J131"/>
  <c r="K131"/>
  <c r="J157"/>
  <c r="AM157" s="1"/>
  <c r="AN157" s="1"/>
  <c r="E102"/>
  <c r="E98"/>
  <c r="E179"/>
  <c r="J127"/>
  <c r="K127" s="1"/>
  <c r="E80"/>
  <c r="E101"/>
  <c r="E97"/>
  <c r="J57"/>
  <c r="K57" s="1"/>
  <c r="AM57" s="1"/>
  <c r="AN57" s="1"/>
  <c r="J54"/>
  <c r="K54" s="1"/>
  <c r="R44"/>
  <c r="S44" s="1"/>
  <c r="E50"/>
  <c r="F50" s="1"/>
  <c r="AM50" s="1"/>
  <c r="AN50" s="1"/>
  <c r="AM86"/>
  <c r="AN86" s="1"/>
  <c r="AM165"/>
  <c r="AN165" s="1"/>
  <c r="AM93"/>
  <c r="AN93" s="1"/>
  <c r="AM27"/>
  <c r="AN27" s="1"/>
  <c r="AM19"/>
  <c r="AN19" s="1"/>
  <c r="AM15"/>
  <c r="AN15" s="1"/>
  <c r="J149"/>
  <c r="AM149"/>
  <c r="AN149" s="1"/>
  <c r="R129"/>
  <c r="J155"/>
  <c r="J129"/>
  <c r="K129" s="1"/>
  <c r="AM129" s="1"/>
  <c r="AN129" s="1"/>
  <c r="J154"/>
  <c r="R131"/>
  <c r="R127"/>
  <c r="J153"/>
  <c r="E132"/>
  <c r="J83"/>
  <c r="E100"/>
  <c r="E96"/>
  <c r="J82"/>
  <c r="J58"/>
  <c r="K58" s="1"/>
  <c r="R54"/>
  <c r="S54"/>
  <c r="J67"/>
  <c r="K67" s="1"/>
  <c r="R43"/>
  <c r="S43" s="1"/>
  <c r="AM130"/>
  <c r="AN130" s="1"/>
  <c r="AM166"/>
  <c r="AN166" s="1"/>
  <c r="AM183"/>
  <c r="AN183" s="1"/>
  <c r="AM87"/>
  <c r="AN87" s="1"/>
  <c r="AM116"/>
  <c r="AN116" s="1"/>
  <c r="AM64"/>
  <c r="AN64" s="1"/>
  <c r="AM49"/>
  <c r="AN49" s="1"/>
  <c r="E85"/>
  <c r="E81"/>
  <c r="AM81"/>
  <c r="AN81" s="1"/>
  <c r="E103"/>
  <c r="E99"/>
  <c r="E91"/>
  <c r="J59"/>
  <c r="K59"/>
  <c r="AM59" s="1"/>
  <c r="AN59" s="1"/>
  <c r="E45"/>
  <c r="F45" s="1"/>
  <c r="J43"/>
  <c r="AM111"/>
  <c r="AN111" s="1"/>
  <c r="AM94"/>
  <c r="AN94" s="1"/>
  <c r="AM92"/>
  <c r="AN92" s="1"/>
  <c r="AM139"/>
  <c r="AN139" s="1"/>
  <c r="AM20"/>
  <c r="AN20" s="1"/>
  <c r="AM16"/>
  <c r="AN16" s="1"/>
  <c r="AM10"/>
  <c r="AN10" s="1"/>
  <c r="AM38"/>
  <c r="AN38" s="1"/>
  <c r="J56"/>
  <c r="K56" s="1"/>
  <c r="R56"/>
  <c r="S56" s="1"/>
  <c r="AM128"/>
  <c r="AN128" s="1"/>
  <c r="AM77"/>
  <c r="AN77" s="1"/>
  <c r="AM75"/>
  <c r="AN75" s="1"/>
  <c r="AM69"/>
  <c r="AN69" s="1"/>
  <c r="AM41"/>
  <c r="AN41" s="1"/>
  <c r="AM152" l="1"/>
  <c r="AN152" s="1"/>
  <c r="AM45"/>
  <c r="AN45" s="1"/>
  <c r="AM179"/>
  <c r="AN179" s="1"/>
  <c r="AM60"/>
  <c r="AN60" s="1"/>
  <c r="AM47"/>
  <c r="AN47" s="1"/>
  <c r="AM104"/>
  <c r="AN104" s="1"/>
  <c r="AM14"/>
  <c r="AN14" s="1"/>
  <c r="AM58"/>
  <c r="AN58" s="1"/>
  <c r="AM62"/>
  <c r="AN62" s="1"/>
  <c r="AM163"/>
  <c r="AN163" s="1"/>
  <c r="K160"/>
  <c r="AM160" s="1"/>
  <c r="AN160" s="1"/>
  <c r="AM103"/>
  <c r="AN103" s="1"/>
  <c r="AM124"/>
  <c r="AN124" s="1"/>
  <c r="AM4"/>
  <c r="AN4" s="1"/>
  <c r="AM117"/>
  <c r="AN117" s="1"/>
  <c r="AM21"/>
  <c r="AN21" s="1"/>
  <c r="AM34"/>
  <c r="AN34" s="1"/>
  <c r="AM24"/>
  <c r="AN24" s="1"/>
  <c r="AM80"/>
  <c r="AN80" s="1"/>
  <c r="AM12"/>
  <c r="AN12" s="1"/>
  <c r="AM71"/>
  <c r="AN71" s="1"/>
  <c r="AM167"/>
  <c r="AN167" s="1"/>
  <c r="AM173"/>
  <c r="AN173" s="1"/>
  <c r="AM65"/>
  <c r="AN65" s="1"/>
  <c r="AM131"/>
  <c r="AN131" s="1"/>
  <c r="AM115"/>
  <c r="AN115" s="1"/>
  <c r="AM158"/>
  <c r="AN158" s="1"/>
  <c r="AM175"/>
  <c r="AN175" s="1"/>
  <c r="AM102"/>
  <c r="AN102" s="1"/>
  <c r="AM44"/>
  <c r="AN44" s="1"/>
  <c r="AM85"/>
  <c r="AN85" s="1"/>
  <c r="AM83"/>
  <c r="AN83" s="1"/>
  <c r="AM153"/>
  <c r="AN153" s="1"/>
  <c r="AM154"/>
  <c r="AN154" s="1"/>
  <c r="AM55"/>
  <c r="AN55" s="1"/>
  <c r="AM67"/>
  <c r="AN67" s="1"/>
  <c r="AM100"/>
  <c r="AN100" s="1"/>
  <c r="AM132"/>
  <c r="AN132" s="1"/>
  <c r="AM155"/>
  <c r="AN155" s="1"/>
  <c r="AM5"/>
  <c r="AN5" s="1"/>
  <c r="AM56"/>
  <c r="AN56" s="1"/>
  <c r="AM79"/>
  <c r="AN79" s="1"/>
  <c r="AM91"/>
  <c r="AN91" s="1"/>
  <c r="AM54"/>
  <c r="AN54" s="1"/>
  <c r="AM101"/>
  <c r="AN101" s="1"/>
  <c r="AM127"/>
  <c r="AN127" s="1"/>
  <c r="AM43"/>
  <c r="AN43" s="1"/>
  <c r="AM97"/>
  <c r="AN97" s="1"/>
  <c r="AM98"/>
  <c r="AN98" s="1"/>
  <c r="AM96"/>
  <c r="AN96" s="1"/>
  <c r="AM133"/>
  <c r="AN133" s="1"/>
</calcChain>
</file>

<file path=xl/sharedStrings.xml><?xml version="1.0" encoding="utf-8"?>
<sst xmlns="http://schemas.openxmlformats.org/spreadsheetml/2006/main" count="3384" uniqueCount="1030">
  <si>
    <t>JUÍZO PROATIVO/2024</t>
  </si>
  <si>
    <t>1 – ÍNDICE DE ATENDIMENTO À DEMANDA - 10</t>
  </si>
  <si>
    <t>2 - TAXA DE CONGESTIONAMENTO GERAL LÍQUIDA - 15</t>
  </si>
  <si>
    <t>3 – TAXA DE PRODUTIVIDADE DE JULGADOS - 10</t>
  </si>
  <si>
    <t>4 - TAXA DE PROCESSOS ANTIGOS - 25</t>
  </si>
  <si>
    <t>5 - BAIXADO IDEAL - 25</t>
  </si>
  <si>
    <t>6 - PERCENTUAL DE PROCESSOS SEM MOVIMENTAÇÃO HÁ MAIS DE 100 DIAS - 15</t>
  </si>
  <si>
    <t>7 - ÍNDICE DE INCIDENTES DE PROGRESSÃO DE REGIME VENCIDOS NO SEEU (100 PARA A 16ª E PENALIDADE PARA AS DEMAIS)</t>
  </si>
  <si>
    <t>PERDA DE PONTUAÇÃO</t>
  </si>
  <si>
    <t>Pontuação Extra</t>
  </si>
  <si>
    <t>Bonificação de produtividade</t>
  </si>
  <si>
    <t>Perda de Pontuação</t>
  </si>
  <si>
    <t>PONTUAÇÃO TOTAL</t>
  </si>
  <si>
    <t>PADRÃO DE EFETIVIDADE DA UNIDADE</t>
  </si>
  <si>
    <t xml:space="preserve">Baixados </t>
  </si>
  <si>
    <t xml:space="preserve">Casos Novos </t>
  </si>
  <si>
    <t>Índice de Atendimento à Demanda</t>
  </si>
  <si>
    <t>Pontuação</t>
  </si>
  <si>
    <t>Baixados</t>
  </si>
  <si>
    <t>Acervo Líquido</t>
  </si>
  <si>
    <t>Taxa de Congestionamento Líquida</t>
  </si>
  <si>
    <t xml:space="preserve">Total de Julgados </t>
  </si>
  <si>
    <t>Taxa de Produtividade de Julgamento</t>
  </si>
  <si>
    <t>Acervo atual dos pendentes antigos</t>
  </si>
  <si>
    <t>Pendentes de Julgamentos atual</t>
  </si>
  <si>
    <t xml:space="preserve">Taxa de Processos Antigos </t>
  </si>
  <si>
    <t>Taxa de Cumprimento</t>
  </si>
  <si>
    <t>Total de processos paralisados há mais de 100 dias</t>
  </si>
  <si>
    <t>Acervo líquido</t>
  </si>
  <si>
    <t>Percentual de processos sem movimentação há mais de 100 dias</t>
  </si>
  <si>
    <t>Soma de incidentes de progressão de regime vencidos no SEEU</t>
  </si>
  <si>
    <t>Número de processos ativos</t>
  </si>
  <si>
    <t>Índice de incidentes de progressão de regime vencidos no SEEU</t>
  </si>
  <si>
    <t>VIOLÊNCIA DOMÉSTICA</t>
  </si>
  <si>
    <t>FEMINÍCIDIO</t>
  </si>
  <si>
    <t>MEDIDAS PROTETIVAS</t>
  </si>
  <si>
    <t>AÇÕES DE JUDICIALIZAÇÃO DE SAÚDE</t>
  </si>
  <si>
    <t>GRUPO - 1</t>
  </si>
  <si>
    <t>JUÍZOS DE 3ª ENTRÂNCIA: COMPETÊNCIA - NÃO CRIMINAIS DE 3ª ENTRÂNCIA</t>
  </si>
  <si>
    <t>1ª Vara de Arapiraca</t>
  </si>
  <si>
    <t>1ª Vara da Comarca de Arapiraca - Infância, Juventude e Crime Praticado contra Criança e Adolescente</t>
  </si>
  <si>
    <t>1ª Vara da Comarca de Arapiraca - Infância, Juventude e Crime Praticado contra Criança e Adolescente - Foro de Arapiraca</t>
  </si>
  <si>
    <t>2ª Vara Cível Arapiraca</t>
  </si>
  <si>
    <t>2ª Vara de Arapiraca / Cível Residual</t>
  </si>
  <si>
    <t>2ª Vara de Arapiraca / Cível Residual - Foro de Arapiraca</t>
  </si>
  <si>
    <t>3ª Vara Cível Arapiraca</t>
  </si>
  <si>
    <t>3ª Vara de Arapiraca / Cível Residual</t>
  </si>
  <si>
    <t>3ª Vara de Arapiraca / Cível Residual - Foro de Arapiraca</t>
  </si>
  <si>
    <t>6ª Vara Cível Arapiraca</t>
  </si>
  <si>
    <t>6ª Vara da Comarca de Arapiraca – Cível Residual</t>
  </si>
  <si>
    <t>6ª Vara da Comarca de Arapiraca – Cível Residual - Foro de Arapiraca</t>
  </si>
  <si>
    <t>8ª Vara Cível Arapiraca</t>
  </si>
  <si>
    <t>8ª Vara da Comarca de Arapiraca – Cível Residual</t>
  </si>
  <si>
    <t>8ª Vara da Comarca de Arapiraca</t>
  </si>
  <si>
    <t>1ª Vara Cível Penedo</t>
  </si>
  <si>
    <t>1º Vara de Penedo /Cível e da Infância e Juventude</t>
  </si>
  <si>
    <t>1º Vara de Penedo /Cível e da Infância e Juventude - Foro de Penedo</t>
  </si>
  <si>
    <t>2ª Vara Cível Penedo</t>
  </si>
  <si>
    <t>2ª Vara Cível de Penedo</t>
  </si>
  <si>
    <t>2ª Vara Cível de Penedo - Foro de Penedo</t>
  </si>
  <si>
    <t>3ª Vara Cível Penedo</t>
  </si>
  <si>
    <t>3ª Vara Cível de Penedo</t>
  </si>
  <si>
    <t>3ª Vara Cível de Penedo - Foro de Penedo</t>
  </si>
  <si>
    <t>1ª Vara Cível Maceió</t>
  </si>
  <si>
    <t>1ª Vara Cível da Capital</t>
  </si>
  <si>
    <t>1ª Vara Cível da Capital - Foro de Maceió</t>
  </si>
  <si>
    <t>2ª Vara Cível Maceió</t>
  </si>
  <si>
    <t>2ª Vara Cível da Capital</t>
  </si>
  <si>
    <t>2ª Vara Cível da Capital - Foro de Maceió</t>
  </si>
  <si>
    <t>3ª Vara Cível Maceió</t>
  </si>
  <si>
    <t>3ª Vara Cível da Capital</t>
  </si>
  <si>
    <t>3ª Vara Cível da Capital - Foro de Maceió</t>
  </si>
  <si>
    <t>4ª Vara Cível Maceió</t>
  </si>
  <si>
    <t>4ª Vara Cível da Capital</t>
  </si>
  <si>
    <t>4ª Vara Cível da Capital - Foro de Maceió</t>
  </si>
  <si>
    <t>5ª Vara Cível Maceió</t>
  </si>
  <si>
    <t>5ª Vara Cível da Capital</t>
  </si>
  <si>
    <t>5ª Vara Cível da Capital - Foro de Maceió</t>
  </si>
  <si>
    <t>6ª Vara Cível Maceió</t>
  </si>
  <si>
    <t>6ª Vara Cível da Capital</t>
  </si>
  <si>
    <t>6ª Vara Cível da Capital - Foro de Maceió</t>
  </si>
  <si>
    <t>7ª Vara Cível Maceió</t>
  </si>
  <si>
    <t>7ª Vara Cível da Capital</t>
  </si>
  <si>
    <t>7ª Vara Cível da Capital - Foro de Maceió</t>
  </si>
  <si>
    <t>8ª Vara Cível Maceió</t>
  </si>
  <si>
    <t>8ª Vara Cível da Capital</t>
  </si>
  <si>
    <t>8ª Vara Cível da Capital - Foro de Maceió</t>
  </si>
  <si>
    <t>9ª Vara Cível Maceió</t>
  </si>
  <si>
    <t>9ª Vara Cível da Capital</t>
  </si>
  <si>
    <t>9ª Vara Cível da Capital - Foro de Maceió</t>
  </si>
  <si>
    <t>10ª Vara Cível Maceió</t>
  </si>
  <si>
    <t>10ª Vara Cível da Capital</t>
  </si>
  <si>
    <t>10ª Vara Cível da Capital - Foro de Maceió</t>
  </si>
  <si>
    <t>11ª Vara Cível Maceió</t>
  </si>
  <si>
    <t>11ª Vara Cível da Capital</t>
  </si>
  <si>
    <t>11ª Vara Cível da Capital - Foro de Maceió</t>
  </si>
  <si>
    <t>12ª Vara Cível Maceió</t>
  </si>
  <si>
    <t>12ª Vara Cível da Capital</t>
  </si>
  <si>
    <t>12ª Vara Cível da Capital - Foro de Maceió</t>
  </si>
  <si>
    <t>13ª Vara Cível Maceió</t>
  </si>
  <si>
    <t>13ª Vara Cível da Capital</t>
  </si>
  <si>
    <t>13ª Vara Cível da Capital - Foro de Maceió</t>
  </si>
  <si>
    <t>28ª Vara Cível Maceió</t>
  </si>
  <si>
    <t>28º Vara Infância e Juventude da Capital</t>
  </si>
  <si>
    <t>28º Vara Infância e Juventude da Capital - 28ª Vara Infância e Juventude da Capital</t>
  </si>
  <si>
    <t>29ª Vara Cível Maceió</t>
  </si>
  <si>
    <t>29º Vara Cível da Capital-Conflitos Agrários, Possessórias e Imissão na Posse</t>
  </si>
  <si>
    <t>29º Vara Cível da Capital-Conflitos Agrários, Possessórias e Imissão na Posse - Foro de Maceió</t>
  </si>
  <si>
    <t>30ª Vara Cível da Capital</t>
  </si>
  <si>
    <t>30ª Vara Cível da Capital - Foro de Maceió</t>
  </si>
  <si>
    <t>GRUPO - 2</t>
  </si>
  <si>
    <t>JUÍZOS DE 3ª ENTRÂNCIA: COMPETÊNCIA - SUCESSÕES</t>
  </si>
  <si>
    <t>20ª Vara Cível Maceió</t>
  </si>
  <si>
    <t>20ª Vara Cível da Capital / Sucessões</t>
  </si>
  <si>
    <t>20ª Vara Cível da Capital / Sucessões - Foro de Maceió</t>
  </si>
  <si>
    <t>21ª Vara Cível Maceió</t>
  </si>
  <si>
    <t>21º Vara Cível da Capital / Sucessões</t>
  </si>
  <si>
    <t>21º Vara Cível da Capital / Sucessões - Foro de Maceió</t>
  </si>
  <si>
    <t>3 –TAXA DE PRODUTIVIDADE DE JULGADOS - 10</t>
  </si>
  <si>
    <t>GRUPO - 3</t>
  </si>
  <si>
    <t>JUÍZOS DE 3ª ENTRÂNCIA: COMPETÊNCIA - FAMÍLIA DA CAPITAL E ARAPIRACA</t>
  </si>
  <si>
    <t>7ª Vara Cível Arapiraca</t>
  </si>
  <si>
    <t>7ª Vara da Comarca de Arapiraca – Família e Sucessões</t>
  </si>
  <si>
    <t>7ª Vara da Comarca de Arapiraca – Família e Sucessões - Foro de Arapiraca</t>
  </si>
  <si>
    <t>10ª Vara Cível Arapiraca</t>
  </si>
  <si>
    <t>10ª Vara da Comarca de Arapiraca – Família e Sucessões</t>
  </si>
  <si>
    <t>10ª Vara da Comarca de Arapiraca – Família e Sucessões - Foro de Arapiraca</t>
  </si>
  <si>
    <t>22ª Vara Cível Maceió</t>
  </si>
  <si>
    <t>22ª Vara Cível da Capital / Família</t>
  </si>
  <si>
    <t>22ª Vara Cível da Capital / Família - Foro de Maceió</t>
  </si>
  <si>
    <t>23ª Vara Cível Maceió</t>
  </si>
  <si>
    <t>23ª Vara Cível da Capital / Família</t>
  </si>
  <si>
    <t>23ª Vara Cível da Capital / Família - Foro de Maceió</t>
  </si>
  <si>
    <t>24ª Vara Cível Maceió</t>
  </si>
  <si>
    <t>24ª Vara Cível da Capital / Família</t>
  </si>
  <si>
    <t>24ª Vara Cível da Capital / Família - Foro de Maceió</t>
  </si>
  <si>
    <t>25ª Vara Cível Maceió</t>
  </si>
  <si>
    <t>25ª Vara Cível da Capital / Família</t>
  </si>
  <si>
    <t>25ª Vara Cível da Capital / Família - Foro de Maceió</t>
  </si>
  <si>
    <t>26ª Vara Cível Maceió</t>
  </si>
  <si>
    <t>26ª Vara Cível da Capital / Família</t>
  </si>
  <si>
    <t>26ª Vara Cível da Capital / Família - Foro de Maceió</t>
  </si>
  <si>
    <t>27ª Vara Cível Maceió</t>
  </si>
  <si>
    <t>27ª Vara Cível da Capital / Família</t>
  </si>
  <si>
    <t>27ª Vara Cível da Capital / Família - Foro de Maceió</t>
  </si>
  <si>
    <t>GRUPO - 4</t>
  </si>
  <si>
    <t>JUÍZOS DE 3ª ENTRÂNCIA: COMPETÊNCIA - FAZENDA PÚBLICA</t>
  </si>
  <si>
    <t>4ª Vara Cível Arapiraca</t>
  </si>
  <si>
    <t>4ª Vara da Comarca de Arapiraca – Fazenda Pública Estadual e Municipal</t>
  </si>
  <si>
    <t>4ª Vara da Comarca de Arapiraca – Fazenda Pública Estadual e Municipal - Foro de Arapiraca</t>
  </si>
  <si>
    <t>14ª Vara Cível Maceió</t>
  </si>
  <si>
    <t>14ª Vara Cível da Capital / Fazenda Municipal</t>
  </si>
  <si>
    <t>14ª Vara Cível da Capital / Fazenda Municipal - Foro de Maceió</t>
  </si>
  <si>
    <t>16ª Vara Cível Maceió</t>
  </si>
  <si>
    <t>16ª Vara Cível da Capital / Fazenda Estadual</t>
  </si>
  <si>
    <t>16ª Vara Cível da Capital / Fazenda Estadual - Foro de Maceió</t>
  </si>
  <si>
    <t>17ª Vara Cível Maceió</t>
  </si>
  <si>
    <t>17ª Vara Cível da Capital / Fazenda Estadual</t>
  </si>
  <si>
    <t>17ª Vara Cível da Capital / Fazenda Estadual - Foro de Maceió</t>
  </si>
  <si>
    <t>18ª Vara Cível Maceió</t>
  </si>
  <si>
    <t>18ª Vara Cível da Capital / Fazenda Estadual</t>
  </si>
  <si>
    <t>18ª Vara Cível da Capital / Fazenda Estadual - Foro de Maceió</t>
  </si>
  <si>
    <t>32ª Vara Cível Maceió</t>
  </si>
  <si>
    <t>32ª Vara Cível da Capital / Fazenda Municipal</t>
  </si>
  <si>
    <t>32ª Vara Cível da Capital / Fazenda Municipal - Foro de Maceió</t>
  </si>
  <si>
    <t>1° Juizado Especial da Fazenda Pública da Capital</t>
  </si>
  <si>
    <t>1° Juizado Especial da Fazenda Pública da Capital - Foro de Maceió</t>
  </si>
  <si>
    <t>2º Juizado Especial da Fazenda Pública da Capital</t>
  </si>
  <si>
    <t>2º Juizado Especial da Fazenda Pública da Capital - Foro de Maceió</t>
  </si>
  <si>
    <t>GRUPO - 5</t>
  </si>
  <si>
    <t>JUÍZOS DE 2ª ENTRÂNCIA: COMPETÊNCIA - NÃO CRIMINAL</t>
  </si>
  <si>
    <t xml:space="preserve">1ª Vara Palmeira dos Índios </t>
  </si>
  <si>
    <t>1ª Vara Palmeira dos Indios / Cível e Inf. e Juv.</t>
  </si>
  <si>
    <t>1ª Vara Palmeira dos Indios / Cível e Inf. e Juv. - Foro de Palmeira dos Índios</t>
  </si>
  <si>
    <t xml:space="preserve">2ª Vara Palmeira dos Índios </t>
  </si>
  <si>
    <t>2ª Vara de Palmeira dos Índios / Cível</t>
  </si>
  <si>
    <t>2ª Vara de Palmeira dos Índios / Cível - Foro de Palmeira dos Índios</t>
  </si>
  <si>
    <t xml:space="preserve">3ª Vara Palmeira dos Índios </t>
  </si>
  <si>
    <t>3ª Vara de Palmeira dos Índios / Cível</t>
  </si>
  <si>
    <t>3ª Vara de Palmeira dos Índios / Cível - Foro de Palmeira dos Índios</t>
  </si>
  <si>
    <t>1ª Vara Rio Largo</t>
  </si>
  <si>
    <t>1ª Vara de Rio Largo /Cível e da Infância e Juvent</t>
  </si>
  <si>
    <t>1ª Vara de Rio Largo /Cível e da Infância e Juvent - Foro de Rio Largo</t>
  </si>
  <si>
    <t>2ª Vara Rio Largo</t>
  </si>
  <si>
    <t>2ª Vara de Rio Largo / Cível</t>
  </si>
  <si>
    <t>2ª Vara de Rio Largo / Cível - Foro de Rio Largo</t>
  </si>
  <si>
    <t>1ª Vara São Miguel dos Campos</t>
  </si>
  <si>
    <t>1ª Vara Cível e da Inf. e Juv. de S. Miguel dos C.</t>
  </si>
  <si>
    <t>1ª Vara Cível e da Inf. e Juv. de S. Miguel dos C. - Foro de São Miguel dos Campos</t>
  </si>
  <si>
    <t>2ª Vara São Miguel dos Campos</t>
  </si>
  <si>
    <t>2ª Vara Cível de São Miguel dos Campos</t>
  </si>
  <si>
    <t>2ª Vara Cível de São Miguel dos Campos - Foro de São Miguel dos Campos</t>
  </si>
  <si>
    <t>3ª Vara São Miguel dos Campos</t>
  </si>
  <si>
    <t>3ª Vara Cível de São Miguel dos Campos</t>
  </si>
  <si>
    <t>3ª Vara Cível de São Miguel dos Campos - Foro de São Miguel dos Campos</t>
  </si>
  <si>
    <t>1ª Vara Santana do Ipanema</t>
  </si>
  <si>
    <t>1ª Vara de Santana do Ipanema (Infância e Família)</t>
  </si>
  <si>
    <t>1ª Vara de Santana do Ipanema (Infância e Família) - Foro de Santana do Ipanema</t>
  </si>
  <si>
    <t>2ª Vara Santana do Ipanema</t>
  </si>
  <si>
    <t>2ª Vara de Santana do Ipanema (Sucessões)</t>
  </si>
  <si>
    <t>2ª Vara de Santana do Ipanema (Sucessões) - Foro de Santana do Ipanema</t>
  </si>
  <si>
    <t>1ª Vara União dos Palmares</t>
  </si>
  <si>
    <t>1ª Vara Cível de União dos Palmares</t>
  </si>
  <si>
    <t>1ª Vara Cível de União dos Palmares - Foro de União dos Palmares</t>
  </si>
  <si>
    <t>2ª Vara União dos Palmares</t>
  </si>
  <si>
    <t>2ª Vara Cível de União dos Palmares</t>
  </si>
  <si>
    <t>2ª Vara Cível de União dos Palmares - Foro de União dos Palmares</t>
  </si>
  <si>
    <t>GRUPO - 6</t>
  </si>
  <si>
    <t>JUÍZOS DE 2ª ENTRÂNCIA: COMPETÊNCIA - RESIDUAIS</t>
  </si>
  <si>
    <t>Atalaia</t>
  </si>
  <si>
    <t>Vara do Único Ofício de Atalaia</t>
  </si>
  <si>
    <t>TJAL - Atalaia - Meio Aberto</t>
  </si>
  <si>
    <t>Vara do Único Ofício de Atalaia - Foro de Atalaia</t>
  </si>
  <si>
    <t>Capela</t>
  </si>
  <si>
    <t>Vara do Único Ofício de Capela</t>
  </si>
  <si>
    <t>TJAL - Capela - Meio Aberto</t>
  </si>
  <si>
    <t>Vara do Único Ofício de Capela - Foro de Capela</t>
  </si>
  <si>
    <t>Feira Grande</t>
  </si>
  <si>
    <t>Vara do Único Ofício de Feira Grande</t>
  </si>
  <si>
    <t>TJAL - Feira Grande - Meio Aberto</t>
  </si>
  <si>
    <t>Vara do Único Ofício de Feira Grande - Foro de Feira Grande</t>
  </si>
  <si>
    <t>Girau do Ponciano</t>
  </si>
  <si>
    <t>Vara de Único Ofício de Girau do Ponciano</t>
  </si>
  <si>
    <t>TJAL - Girau do Ponciano - Meio Aberto</t>
  </si>
  <si>
    <t>Vara de Único Ofício de Girau do Ponciano - Foro de Girau do Ponciano</t>
  </si>
  <si>
    <t>Mata Grande</t>
  </si>
  <si>
    <t>Vara do Único Ofício de Mata Grande</t>
  </si>
  <si>
    <t>TJAL - Mata Grande - Meio Aberto</t>
  </si>
  <si>
    <t>Vara do Único Ofício de Mata Grande - Foro de Mata Grande</t>
  </si>
  <si>
    <t xml:space="preserve">Maragogi </t>
  </si>
  <si>
    <t>Vara de Único Ofício do Maragogi</t>
  </si>
  <si>
    <t>TJAL - Maragogi - Meio Aberto</t>
  </si>
  <si>
    <t>Vara de Único Ofício do Maragogi - Foro de Maragogi</t>
  </si>
  <si>
    <t>Murici</t>
  </si>
  <si>
    <t>Vara do Único Ofício de Murici</t>
  </si>
  <si>
    <t>TJAL - Murici - Meio Aberto</t>
  </si>
  <si>
    <t>Vara do Único Ofício de Murici - Foro de Murici</t>
  </si>
  <si>
    <t>Pão de Açúcar</t>
  </si>
  <si>
    <t>Vara do Único Ofício de Pão de Açúcar</t>
  </si>
  <si>
    <t>TJAL - Pão de Açúcar - Meio Aberto</t>
  </si>
  <si>
    <t>Vara do Único Ofício de Pão de Açúcar - Foro de Pão de Açúcar</t>
  </si>
  <si>
    <t>Pilar</t>
  </si>
  <si>
    <t>Vara do Único Ofício de Pilar</t>
  </si>
  <si>
    <t>TJAL - Pilar - Meio Aberto</t>
  </si>
  <si>
    <t>Vara do Único Ofício de Pilar - Foro de Pilar</t>
  </si>
  <si>
    <t>São José da Laje</t>
  </si>
  <si>
    <t>Vara do Único Ofício de São José da Laje</t>
  </si>
  <si>
    <t>TJAL - São José da Laje - Meio Aberto</t>
  </si>
  <si>
    <t>Vara do Único Ofício de São José da Laje - Foro de São José da Laje</t>
  </si>
  <si>
    <t>São José da Tapera</t>
  </si>
  <si>
    <t>Vara do Único Ofício de São José da Tapera</t>
  </si>
  <si>
    <t>TJAL - São José da Tapera - Meio Aberto</t>
  </si>
  <si>
    <t>Vara do Único Ofício de São José da Tapera - Foro de São José da Tapera</t>
  </si>
  <si>
    <t xml:space="preserve">São Luiz do Quitunde </t>
  </si>
  <si>
    <t>Vara do Único Ofício de São Luís do Quitunde</t>
  </si>
  <si>
    <t>TJAL - São Luís do Quitunde- Meio Aberto</t>
  </si>
  <si>
    <t>Vara do Único Ofício de São Luís do Quitunde - Foro de São Luís do Quitunde</t>
  </si>
  <si>
    <t>Viçosa</t>
  </si>
  <si>
    <t>Vara do Único Ofício de Viçosa</t>
  </si>
  <si>
    <t>TJAL - Viçosa - Meio Aberto</t>
  </si>
  <si>
    <t>Vara do Único Ofício de Viçosa - Foro de Viçosa</t>
  </si>
  <si>
    <t xml:space="preserve">1ª Vara de Marechal Deodoro </t>
  </si>
  <si>
    <t>1ª Vara Cível e Criminal/Inf. e Juventude de Marechal Deodoro</t>
  </si>
  <si>
    <t>TJAL - 1ª Vara de Marechal Deodoro - Meio Aberto</t>
  </si>
  <si>
    <t>1ª Vara Cível e Criminal/Inf. e Juventude de Marechal Deodoro - Foro de Marechal Deodoro</t>
  </si>
  <si>
    <t>2ª Vara Marechal Deodoro</t>
  </si>
  <si>
    <t>2ª Vara Cível e Criminal de Marechal Deodoro</t>
  </si>
  <si>
    <t>TJAL - 2ª Vara de Marechal Deodoro - Meio Aberto</t>
  </si>
  <si>
    <t>2ª Vara Cível e Criminal de Marechal Deodoro - Foro de Marechal Deodoro</t>
  </si>
  <si>
    <t>1ª Vara de Porto Calvo</t>
  </si>
  <si>
    <t>TJAL - 1ª Vara Porto Calvo - Meio Aberto</t>
  </si>
  <si>
    <t>1ª Vara de Porto Calvo - Foro de Porto Calvo</t>
  </si>
  <si>
    <t>2ª Vara de Porto Calvo</t>
  </si>
  <si>
    <t>TJAL - 2ª Vara Porto Calvo - Meio Aberto</t>
  </si>
  <si>
    <t>2ª Vara de Porto Calvo - Foro de Porto Calvo</t>
  </si>
  <si>
    <t>1ª Vara de Coruripe</t>
  </si>
  <si>
    <t>1º Vara  de Coruripe</t>
  </si>
  <si>
    <t>TJAL - 1ª Vara Coruripe - Meio Aberto</t>
  </si>
  <si>
    <t>1º Vara  de Coruripe - Foro de Coruripe</t>
  </si>
  <si>
    <t xml:space="preserve">2ª Vara Coruripe </t>
  </si>
  <si>
    <t>2ª Vara de Coruripe</t>
  </si>
  <si>
    <t>TJAL - 2ª Vara Coruripe - Meio Aberto</t>
  </si>
  <si>
    <t>2ª Vara de Coruripe - Foro de Coruripe</t>
  </si>
  <si>
    <t>1ª Vara Delmiro Gouveia</t>
  </si>
  <si>
    <t>1º Vara de Delmiro Gouveia / Infância e Juventude</t>
  </si>
  <si>
    <t>TJAL - 1ª Vara Delmiro Gouveia - Meio Aberto</t>
  </si>
  <si>
    <t>1º Vara de Delmiro Gouveia / Infância e Juventude - Foro de Delmiro Gouveia</t>
  </si>
  <si>
    <t>2ª Vara Delmiro Gouveia</t>
  </si>
  <si>
    <t>2º Vara de Delmiro Gouveia / Entorpecentes</t>
  </si>
  <si>
    <t>TJAL - 2ª Vara Delmiro Gouveia - Meio Aberto</t>
  </si>
  <si>
    <t>2º Vara de Delmiro Gouveia / Entorpecentes - Foro de Delmiro Gouveia</t>
  </si>
  <si>
    <t>GRUPO - 7</t>
  </si>
  <si>
    <t>JUÍZOS DE 1ª ENTRÂNCIA: COMPETÊNCIA  - RESIDUAIS</t>
  </si>
  <si>
    <t xml:space="preserve">Água Branca </t>
  </si>
  <si>
    <t>Vara do Único Ofício de Água Branca</t>
  </si>
  <si>
    <t>TJAL - Água Branca - Meio Aberto</t>
  </si>
  <si>
    <t>Vara do Único Ofício de Água Branca - Foro de Água Branca</t>
  </si>
  <si>
    <t xml:space="preserve">Anadia </t>
  </si>
  <si>
    <t>Vara do Único Ofício de Anadia</t>
  </si>
  <si>
    <t>TJAL - Anadia - Meio Aberto</t>
  </si>
  <si>
    <t>Vara do Único Ofício de Anadia - Foro de Anadia</t>
  </si>
  <si>
    <t>Batalha</t>
  </si>
  <si>
    <t>Vara do Único Ofício de Batalha</t>
  </si>
  <si>
    <t>TJAL - Batalha - Meio Aberto</t>
  </si>
  <si>
    <t>Vara do Único Ofício de Batalha - Foro de Batalha</t>
  </si>
  <si>
    <t>Boca da Mata</t>
  </si>
  <si>
    <t>Vara do Único Ofício de Boca da Mata</t>
  </si>
  <si>
    <t>TJAL - Boca da Mata - Meio Aberto</t>
  </si>
  <si>
    <t>Vara do Único Ofício de Boca da Mata - Foro de Boca da Mata</t>
  </si>
  <si>
    <t>Cacimbinhas</t>
  </si>
  <si>
    <t>Vara do Único Ofício de Cacimbinhas</t>
  </si>
  <si>
    <t>TJAL - Cacimbinhas - Meio Aberto</t>
  </si>
  <si>
    <t>Vara do Único Ofício de Cacimbinhas - Foro de Cacimbinhas</t>
  </si>
  <si>
    <t xml:space="preserve">Cajueiro </t>
  </si>
  <si>
    <t>Vara do Único Ofício de Cajueiro</t>
  </si>
  <si>
    <t>TJAL - Cajueiro - Meio Aberto</t>
  </si>
  <si>
    <t>Vara do Único Ofício de Cajueiro - Foro de Cajueiro</t>
  </si>
  <si>
    <t>Campo Alegre</t>
  </si>
  <si>
    <t>Vara do Único Ofício de Campo Alegre</t>
  </si>
  <si>
    <t>TJAL - Campo Alegre - Meio Aberto</t>
  </si>
  <si>
    <t>Vara do Único Ofício de Campo Alegre - Foro de Campo Alegre</t>
  </si>
  <si>
    <t>Colônia Leopoldina</t>
  </si>
  <si>
    <t>Vara do Único Ofício Colônia Leopoldina</t>
  </si>
  <si>
    <t>TJAL - Colônia Leopoldina - Meio Aberto</t>
  </si>
  <si>
    <t>Vara do Único Ofício Colônia Leopoldina - Foro Colônia Leopoldina</t>
  </si>
  <si>
    <t xml:space="preserve">Igaci </t>
  </si>
  <si>
    <t>Vara do Único Ofício de Igaci</t>
  </si>
  <si>
    <t>TJAL - Igaci - Meio Aberto</t>
  </si>
  <si>
    <t>Vara do Único Ofício de Igaci - Foro de Igaci</t>
  </si>
  <si>
    <t>Igreja Nova</t>
  </si>
  <si>
    <t>Vara do Único Ofício de Igreja Nova</t>
  </si>
  <si>
    <t>TJAL - Igreja Nova - Meio Aberto</t>
  </si>
  <si>
    <t>Vara do Único Ofício de Igreja Nova - Foro de Igreja Nova</t>
  </si>
  <si>
    <t>Joaquim Gomes</t>
  </si>
  <si>
    <t>Vara do Único Ofício de Joaquim Gomes</t>
  </si>
  <si>
    <t>TJAL - Joaquim Gomes - Meio Aberto</t>
  </si>
  <si>
    <t>Vara do Único Ofício de Joaquim Gomes - Foro de Joaquim Gomes</t>
  </si>
  <si>
    <t>Junqueiro</t>
  </si>
  <si>
    <t>Vara do Único Ofício de Junqueiro</t>
  </si>
  <si>
    <t>TJAL - Junqueiro - Meio Aberto</t>
  </si>
  <si>
    <t>Vara do Único Ofício de Junqueiro - Foro de Junqueiro</t>
  </si>
  <si>
    <t>Limoeiro de Anadia</t>
  </si>
  <si>
    <t>Vara do Único Ofício de Limoeiro do Anadia</t>
  </si>
  <si>
    <t>TJAL - Limoeiro de Anadia - Meio Aberto</t>
  </si>
  <si>
    <t>Vara do Único Ofício de Limoeiro do Anadia - Foro de Limoeiro de Anadia</t>
  </si>
  <si>
    <t>Major Isidoro</t>
  </si>
  <si>
    <t>Vara do Único Ofício de Major Izidoro</t>
  </si>
  <si>
    <t>TJAL - Major Isidoro - Meio Aberto</t>
  </si>
  <si>
    <t>Vara do Único Ofício de Major Izidoro - Foro de Major Izidoro</t>
  </si>
  <si>
    <t>Maravilha</t>
  </si>
  <si>
    <t>Vara do Único Ofício de Maravilha</t>
  </si>
  <si>
    <t>TJAL - Maravilha - Meio Aberto</t>
  </si>
  <si>
    <t>Vara do Único Ofício de Maravilha - Foro de Maravilha</t>
  </si>
  <si>
    <t>Maribondo</t>
  </si>
  <si>
    <t>Vara do Único Ofício de Maribondo</t>
  </si>
  <si>
    <t>TJAL - Maribondo - Meio Aberto</t>
  </si>
  <si>
    <t>Vara do Único Ofício de Maribondo - Foro de Maribondo</t>
  </si>
  <si>
    <t>Matriz de Camaragibe</t>
  </si>
  <si>
    <t>Vara do Único Ofício de Matriz de Camaragibe</t>
  </si>
  <si>
    <t>TJAL - Matriz de Camaragibe - Meio Aberto</t>
  </si>
  <si>
    <t>Vara do Único Ofício de Matriz de Camaragibe - Foro de Matriz de Camaragibe</t>
  </si>
  <si>
    <t>Olho D'água das Flores</t>
  </si>
  <si>
    <t>Vara do Único Ofício de Olho DÁgua das Flores</t>
  </si>
  <si>
    <t>TJAL - Olho d'Água das Flores - Meio Aberto</t>
  </si>
  <si>
    <t>Vara do Único Ofício de Olho DÁgua das Flores - Foro de Olho DÁgua das Flores</t>
  </si>
  <si>
    <t>Paripueira</t>
  </si>
  <si>
    <t>Vara do Único Ofício de Paripueira</t>
  </si>
  <si>
    <t>TJAL - Paripueira - Meio Aberto</t>
  </si>
  <si>
    <t>Vara do Único Ofício de Paripueira - Foro de Paripueira</t>
  </si>
  <si>
    <t>Passo de Camaragibe</t>
  </si>
  <si>
    <t>Vara  de Único Ofício de Passo de Camaragibe</t>
  </si>
  <si>
    <t>TJAL - Passo de Camaragibe - Meio Aberto</t>
  </si>
  <si>
    <t>Vara  de Único Ofício de Passo de Camaragibe - Foro de Passo de Camaragibe</t>
  </si>
  <si>
    <t>Piaçabuçu</t>
  </si>
  <si>
    <t>Vara do Único Ofício de Piaçabuçu</t>
  </si>
  <si>
    <t>TJAL - Piaçabuçu - Meio Aberto</t>
  </si>
  <si>
    <t>Vara do Único Ofício de Piaçabuçu - Foro de Piaçabuçu</t>
  </si>
  <si>
    <t>Piranhas</t>
  </si>
  <si>
    <t>Vara do Único Ofício de Piranhas</t>
  </si>
  <si>
    <t>TJAL - Piranhas - Meio Aberto</t>
  </si>
  <si>
    <t>Vara do Único Ofício de Piranhas - Foro de Piranhas</t>
  </si>
  <si>
    <t>Porto Real do Colégio</t>
  </si>
  <si>
    <t>Vara do Único Ofício do Porto Real do Colégio</t>
  </si>
  <si>
    <t>TJAL - Porto Real do Colégio - Meio Aberto</t>
  </si>
  <si>
    <t>Vara do Único Ofício do Porto Real do Colégio - Foro de Porto Real do Colégio</t>
  </si>
  <si>
    <t>Quebrangulo</t>
  </si>
  <si>
    <t>Vara do Único Ofício do Quebrangulo</t>
  </si>
  <si>
    <t>TJAL - Quebrangulo - Meio Aberto</t>
  </si>
  <si>
    <t>Vara do Único Ofício do Quebrangulo - Foro de Quebrangulo</t>
  </si>
  <si>
    <t>Santa Luzia do Norte</t>
  </si>
  <si>
    <t>Vara do Único Ofício de Santa Luzia do Norte</t>
  </si>
  <si>
    <t>TJAL - Santa Luzia do Norte - Meio Aberto</t>
  </si>
  <si>
    <t>Vara do Único Ofício de Santa Luzia do Norte - Foro de Santa Luzia do Norte</t>
  </si>
  <si>
    <t>São Sebastião</t>
  </si>
  <si>
    <t>Vara do Único Ofício do São Sebastião</t>
  </si>
  <si>
    <t>TJAL - São Sebastião - Meio Aberto</t>
  </si>
  <si>
    <t>Vara do Único Ofício do São Sebastião - Foro de São Sebastião</t>
  </si>
  <si>
    <t>Taquarana</t>
  </si>
  <si>
    <t>Vara do Único Ofício de Taquarana</t>
  </si>
  <si>
    <t>TJAL - Taquarana - Meio Aberto</t>
  </si>
  <si>
    <t>Vara do Único Ofício de Taquarana - Foro de Taquarana</t>
  </si>
  <si>
    <t>Teotônio Vilela</t>
  </si>
  <si>
    <t>Vara do Único Ofício do Teotônio Vilela</t>
  </si>
  <si>
    <t>TJAL - Teotônio Vilela - Meio Aberto</t>
  </si>
  <si>
    <t>Vara do Único Ofício do Teotônio Vilela - Foro de Teotônio Vilela</t>
  </si>
  <si>
    <t>Traipu</t>
  </si>
  <si>
    <t>Vara do Único Ofício de Traipu</t>
  </si>
  <si>
    <t>TJAL - Traipu - Meio Aberto</t>
  </si>
  <si>
    <t>Vara do Único Ofício de Traipu - Foro de Traipu</t>
  </si>
  <si>
    <t>GRUPO - 8</t>
  </si>
  <si>
    <t>JUÍZOS DE COMPETÊNCIA - CRIMINAL RESIDUAL</t>
  </si>
  <si>
    <t>1º Juizado de Violência Doméstica e Familiar Contra a Mulher da Capital</t>
  </si>
  <si>
    <t>1º Juizado de Violência Doméstica e Familiar contra a Mulher da Capital</t>
  </si>
  <si>
    <t>1º Juizado de Violência Doméstica e Familiar contra a Mulher da Capital - Foro de Maceió</t>
  </si>
  <si>
    <t>2º Juizado de Violência Doméstica e Familiar Contra a Mulher da Capital</t>
  </si>
  <si>
    <t>2º Juizado de Violência Doméstica e Familiar contra a Mulher da Capital</t>
  </si>
  <si>
    <t>2º Juizado de Violência Doméstica e Familiar contra a Mulher da Capital - Foro de Maceió</t>
  </si>
  <si>
    <t>1ª Vara/Infância. Criminal da Capital</t>
  </si>
  <si>
    <t>1º Vara Infância e Juventude da Capital</t>
  </si>
  <si>
    <t>1º Vara Infância e Juventude da Capital - 1º Vara Infância e Juventude da Capital</t>
  </si>
  <si>
    <t>3ª Vara Criminal Maceió</t>
  </si>
  <si>
    <t>3ª Vara Criminal da Capital</t>
  </si>
  <si>
    <t>3ª Vara Criminal da Capital - Foro de Maceió</t>
  </si>
  <si>
    <t>4ª Vara Criminal Maceió</t>
  </si>
  <si>
    <t>4ª Vara Criminal da Capital</t>
  </si>
  <si>
    <t>4ª Vara Criminal da Capital - Foro de Maceió</t>
  </si>
  <si>
    <t xml:space="preserve">6ª Vara Criminal Maceió </t>
  </si>
  <si>
    <t>6ª Vara Criminal da Capital</t>
  </si>
  <si>
    <t>6ª Vara Criminal da Capital - Foro de Maceió</t>
  </si>
  <si>
    <t>10ª Vara Criminal Maceió</t>
  </si>
  <si>
    <t>10ª Vara Criminal da Capital</t>
  </si>
  <si>
    <t>10ª Vara Criminal da Capital - Foro de Maceió</t>
  </si>
  <si>
    <t>11ª Vara Criminal Maceió</t>
  </si>
  <si>
    <t>11ª Vara Criminal da Capital</t>
  </si>
  <si>
    <t>11ª Vara Criminal da Capital - Foro de Maceió</t>
  </si>
  <si>
    <t>12ª Vara Criminal Maceió</t>
  </si>
  <si>
    <t>12ª Vara Criminal da Capital</t>
  </si>
  <si>
    <t>12ª Vara Criminal da Capital - Foro de Maceió</t>
  </si>
  <si>
    <t>13ª Vara Criminal Maceió</t>
  </si>
  <si>
    <t>13ª Vara Criminal da Capital - Trânsito e Auditoria Militar</t>
  </si>
  <si>
    <t>13ª Vara Criminal da Capital - Trânsito e Auditoria Militar - Foro de Maceió</t>
  </si>
  <si>
    <t>14ª Vara Criminal Maceió</t>
  </si>
  <si>
    <t>14ª Vara Criminal da Capital - Crime Contra Menor/Idoso/Deficiente e Vulnerável</t>
  </si>
  <si>
    <t>14ª Vara Criminal da Capital - Crime Contra Menor/Idoso/Deficiente e Vulnerável - Foro de Maceió</t>
  </si>
  <si>
    <t>15ª Vara Criminal Maceió</t>
  </si>
  <si>
    <t>15ª Vara Criminal da Capital / Juiz. Entorpecentes</t>
  </si>
  <si>
    <t>15ª Vara Criminal da Capital / Juiz. Entorpecentes - Foro de Maceió</t>
  </si>
  <si>
    <t>17ª Vara Criminal Maceió</t>
  </si>
  <si>
    <t>17ª Vara Criminal da Capital</t>
  </si>
  <si>
    <t>17ª Vara Criminal da Capital - Foro de Maceió</t>
  </si>
  <si>
    <t>Juizado Especial Criminal e da Violência Doméstica e Familiar contra a Mulher de Arapiraca</t>
  </si>
  <si>
    <t>Juizado Especial Criminal e da Violência Doméstica e Familiar contra a Mulher de Arapiraca - Foro de Arapiraca</t>
  </si>
  <si>
    <t>5ª Vara Criminal Arapiraca</t>
  </si>
  <si>
    <t>5ª Vara da Comarca de Arapiraca – Criminal</t>
  </si>
  <si>
    <t>5ª Vara da Comarca de Arapiraca – Criminal - Foro de Arapiraca</t>
  </si>
  <si>
    <t>9ª Vara Criminal Arapiraca</t>
  </si>
  <si>
    <t>9ª Vara da Comarca de Arapiraca - Criminal e Execuções Penais</t>
  </si>
  <si>
    <t>TJAL - 9ª Vara Arapiraca - Meio Aberto</t>
  </si>
  <si>
    <t>9ª Vara da Comarca de Arapiraca - Criminal e Execuções Penais - Foro de Arapiraca</t>
  </si>
  <si>
    <t xml:space="preserve">4ª Vara Palmeira dos Índios </t>
  </si>
  <si>
    <t>4ª Vara de Palmeira dos Índios / Criminal</t>
  </si>
  <si>
    <t>TJAL - 4ª Vara Palmeira dos Índios - Meio Aberto</t>
  </si>
  <si>
    <t>4ª Vara de Palmeira dos Índios / Criminal - Foro de Palmeira dos Índios</t>
  </si>
  <si>
    <t>3ª Vara Rio Largo</t>
  </si>
  <si>
    <t>3ª Vara de Rio Largo / Criminal</t>
  </si>
  <si>
    <t>TJAL - 3ª Vara Rio Largo - Meio Aberto</t>
  </si>
  <si>
    <t>3ª Vara de Rio Largo / Criminal - Foro de Rio Largo</t>
  </si>
  <si>
    <t>3ª Vara Santana do Ipanema</t>
  </si>
  <si>
    <t>3ª Vara Criminal de Santana do Ipanema</t>
  </si>
  <si>
    <t>TJAL - 3ª Vara Santana do Ipanema - Meio Aberto</t>
  </si>
  <si>
    <t>3ª Vara Criminal de Santana do Ipanema - Foro de Santana do Ipanema</t>
  </si>
  <si>
    <t>4ª Vara São Miguel dos Campos</t>
  </si>
  <si>
    <t>4ª Vara Criminal de São Miguel dos Campos</t>
  </si>
  <si>
    <t>TJAL - 4ª Vara São Miguel dos Campos - Meio Aberto</t>
  </si>
  <si>
    <t>4ª Vara Criminal de São Miguel dos Campos - Foro de São Miguel dos Campos</t>
  </si>
  <si>
    <t>4ª Vara Criminal Penedo</t>
  </si>
  <si>
    <t>4ª Vara Criminal  de Penedo</t>
  </si>
  <si>
    <t>TJAL - 4ª Vara Penedo - Meio Aberto</t>
  </si>
  <si>
    <t>4ª Vara Criminal  de Penedo - Foro de Penedo</t>
  </si>
  <si>
    <t>3ª Vara União dos Palmares</t>
  </si>
  <si>
    <t>3ª Vara Criminal de União dos Palmares</t>
  </si>
  <si>
    <t>TJAL - 3ª Vara União dos Palmares - Meio Aberto</t>
  </si>
  <si>
    <t>3ª Vara Criminal de União dos Palmares - Foro de União dos Palmares</t>
  </si>
  <si>
    <t>GRUPO - 9</t>
  </si>
  <si>
    <t>JUIZADOS DA CAPITAL E ARAPIRACA</t>
  </si>
  <si>
    <t>1º JEC Arapiraca</t>
  </si>
  <si>
    <t>1º Juizado Especial Cível de Arapiraca</t>
  </si>
  <si>
    <t>1º Juizado Especial Cível de Arapiraca - Foro de Arapiraca</t>
  </si>
  <si>
    <t>2º JEC Arapiraca</t>
  </si>
  <si>
    <t>2º Juizado Especial Cível de Arapiraca</t>
  </si>
  <si>
    <t>2º Juizado Especial Cível de Arapiraca - Foro de Arapiraca</t>
  </si>
  <si>
    <t>1º JEC Capital</t>
  </si>
  <si>
    <t>1º Juizado Especial Cível da Capital</t>
  </si>
  <si>
    <t>1º Juizado Especial Cível da Capital - 1º Juizado Especial Cível da Capital</t>
  </si>
  <si>
    <t>2º JEC Capital</t>
  </si>
  <si>
    <t>2º Juizado Especial Cível da Capital</t>
  </si>
  <si>
    <t>2º Juizado Especial Cível da Capital - 2º Juizado Especial Cível da Capital</t>
  </si>
  <si>
    <t>3º JEC Capital</t>
  </si>
  <si>
    <t>3º Juizado Especial Cível da Capital</t>
  </si>
  <si>
    <t>3º Juizado Especial Cível da Capital - 3º Juizado Especial Cível da Capital</t>
  </si>
  <si>
    <t>5º JEC Capital</t>
  </si>
  <si>
    <t>5º Juizado Especial Cível e Criminal</t>
  </si>
  <si>
    <t>5º Juizado Especial Cível e Criminal - 5º Juizado Especial Cível da Capital</t>
  </si>
  <si>
    <t>6º JEC Capital</t>
  </si>
  <si>
    <t>6º Juizado Especial Cível da Capital</t>
  </si>
  <si>
    <t>6º Juizado Especial Cível da Capital - 6º Juizado Especial Cível da Capital</t>
  </si>
  <si>
    <t>7º JEC Capital</t>
  </si>
  <si>
    <t>7º Juizado Especial Cível da Capital</t>
  </si>
  <si>
    <t>7º Juizado Especial Cível da Capital - 7º Juizado Especial Cível da Capital</t>
  </si>
  <si>
    <t>8º JEC Capital</t>
  </si>
  <si>
    <t>8º Juizado Especial Cível da Capital</t>
  </si>
  <si>
    <t>8º Juizado Especial Cível da Capital - 8º Juizado Especial Cível da Capital</t>
  </si>
  <si>
    <t>9º JEC Capital</t>
  </si>
  <si>
    <t>9º Juizado Especial Cível da Capital</t>
  </si>
  <si>
    <t>9º Juizado Especial Cível da Capital - 9º Juizado Especial Cível da Capital</t>
  </si>
  <si>
    <t>10º JEC Capital</t>
  </si>
  <si>
    <t>10º Juizado Especial Cível da Capital</t>
  </si>
  <si>
    <t>10º Juizado Especial Cível da Capital - 10º Juizado Especial Cível da Capital</t>
  </si>
  <si>
    <t>11º JEC Capital</t>
  </si>
  <si>
    <t>11º Juizado Especial Cível da Capital</t>
  </si>
  <si>
    <t>11º Juizado Especial Cível da Capital - 11º Juizado Especial Cível da Capital</t>
  </si>
  <si>
    <t>12º JECC Capital</t>
  </si>
  <si>
    <t>12º Juizado Especial Cível e Criminal</t>
  </si>
  <si>
    <t>12º Juizado Especial Cível e Criminal - 12º Juizado Cível da Capital</t>
  </si>
  <si>
    <t>Juizado Especial Criminal e do Torcedor da Capital</t>
  </si>
  <si>
    <t>Juizado Especial Criminal e do Torcedor da Capital - Juizado Criminal e do Torcedor de Maceió</t>
  </si>
  <si>
    <t>GRUPO - 10</t>
  </si>
  <si>
    <t>JUIZADOS ESPECIAIS CÍVEIS E CRIMINAIS E DE VIOLÊNCIA DOMÉSTICA DO INTERIOR</t>
  </si>
  <si>
    <t>JECC Penedo</t>
  </si>
  <si>
    <t>Juizado Esp. Cível e Criminal e de Violência Doméstica e Familiar contra a Mulher de Penedo</t>
  </si>
  <si>
    <t>TJAL - Penedo Juizado - Meio Aberto</t>
  </si>
  <si>
    <t>Juizado Esp. Cível e Criminal e de Violência Doméstica e Familiar contra a Mulher de Penedo - Juizado de Penedo</t>
  </si>
  <si>
    <t>JECC Delmiro Gouveia</t>
  </si>
  <si>
    <t>Juizado Esp. Cível e Criminal e de Violência Doméstica e Familiar contra a Mulher de Delmiro Gouveia</t>
  </si>
  <si>
    <t>TJAL - Delmiro Gouveia Juizado - Meio Aberto</t>
  </si>
  <si>
    <t>Juizado Esp. Cível e Criminal e de Violência Doméstica e Familiar contra a Mulher de Delmiro Gouveia - Juizado de Delmiro Gouveia</t>
  </si>
  <si>
    <t xml:space="preserve">JECC Palmeira dos Índios </t>
  </si>
  <si>
    <t>Juizado Esp. Cível e Criminal e de Viol. Doméstica e Familiar contra a Mulher de Palmeira dos Índios</t>
  </si>
  <si>
    <t>TJAL - Palmeira dos Índios Juizado - Meio Aberto</t>
  </si>
  <si>
    <t>Juizado Esp. Cível e Criminal e de Viol. Doméstica e Familiar contra a Mulher de Palmeira dos Índios - Juizado de Palmeira dos Índios</t>
  </si>
  <si>
    <t>JECC Rio Largo</t>
  </si>
  <si>
    <t>Juizado Esp. Cível e Criminal e de Violência Doméstica e Familiar contra a Mulher de Rio Largo</t>
  </si>
  <si>
    <t>TJAL - Juizado Rio Largo - Meio Aberto</t>
  </si>
  <si>
    <t>Juizado Esp. Cível e Criminal e de Violência Doméstica e Familiar contra a Mulher de Rio Largo - Juizado de Rio Largo</t>
  </si>
  <si>
    <t>JECC Santana do Ipanema</t>
  </si>
  <si>
    <t>Juizado Esp. Cível e Criminal e de Viol. Doméstica e Familiar contra a Mulher de Santana do Ipanema</t>
  </si>
  <si>
    <t>TJAL - Juizado Santana do Ipanema - Meio Aberto</t>
  </si>
  <si>
    <t>Juizado Esp. Cível e Criminal e de Viol. Doméstica e Familiar contra a Mulher de Santana do Ipanema - Juizado de Santana do Ipanema</t>
  </si>
  <si>
    <t>JECC São Miguel dos Campos</t>
  </si>
  <si>
    <t>Juizado Esp. Cível e Criminal e de Viol. Doméstica e Familiar contra a Mulher de São M. dos Campos</t>
  </si>
  <si>
    <t>TJAL - São Miguel dos Campos Juizado - Meio Aberto</t>
  </si>
  <si>
    <t>Juizado Esp. Cível e Criminal e de Viol. Doméstica e Familiar contra a Mulher de São M. dos Campos - Juizado de São Miguel dos Campos</t>
  </si>
  <si>
    <t>JECC União dos Palmares</t>
  </si>
  <si>
    <t>Juizado Esp. Cível e Criminal e de Viol. Doméstica e Familiar contra a Mulher de União dos Palmares</t>
  </si>
  <si>
    <t>TJAL - União dos Palmares Juizado - Meio Aberto</t>
  </si>
  <si>
    <t>Juizado Esp. Cível e Criminal e de Viol. Doméstica e Familiar contra a Mulher de União dos Palmares - Juizado de União dos Palmares</t>
  </si>
  <si>
    <t>2 - TAXA DE CONGESTIONAMENTO GERAL LÍQUIDA - 27,5</t>
  </si>
  <si>
    <t>4 - TAXA DE PROCESSOS ANTIGOS - 47,5</t>
  </si>
  <si>
    <t>6 - PERCENTUAL DE PROCESSOS SEM MOVIMENTAÇÃO HÁ MAIS DE 100 DIAS - 5</t>
  </si>
  <si>
    <t>GRUPO - 11</t>
  </si>
  <si>
    <t>VARAS DE 3ª ENTRÂNCIA: COMPETÊNCIA - TRIBUNAL DO JÚRI DA CAPITAL</t>
  </si>
  <si>
    <t>7ª Vara Criminal Maceió</t>
  </si>
  <si>
    <t>7ª Vara Criminal da Capital / Tribunal do Júri</t>
  </si>
  <si>
    <t>7ª Vara Criminal da Capital / Tribunal do Júri - Foro de Maceió</t>
  </si>
  <si>
    <t>8ª Vara Criminal Maceió</t>
  </si>
  <si>
    <t>8ª Vara Criminal da Capital / Tribunal do Júri</t>
  </si>
  <si>
    <t>8ª Vara Criminal da Capital / Tribunal do Júri - Foro de Maceió</t>
  </si>
  <si>
    <t>9ª Vara Criminal Maceió</t>
  </si>
  <si>
    <t>9ª Vara Criminal da Capital / Tribunal do Júri</t>
  </si>
  <si>
    <t>9ª Vara Criminal da Capital / Tribunal do Júri - Foro de Maceió</t>
  </si>
  <si>
    <t>GRUPO - 12</t>
  </si>
  <si>
    <t>TURMA RECURSAL</t>
  </si>
  <si>
    <t>Turma Recursal Unificada</t>
  </si>
  <si>
    <t>N/A</t>
  </si>
  <si>
    <t>1 – ÍNDICE DE ATENDIMENTO À DEMANDA - 25</t>
  </si>
  <si>
    <t>3 –TAXA DE PRODUTIVIDADE DE JULGADOS - 25</t>
  </si>
  <si>
    <t>4 - TAXA DE PROCESSOS ANTIGOS - 5</t>
  </si>
  <si>
    <t>5 - BAIXADO IDEAL - 15</t>
  </si>
  <si>
    <t>GRUPO - 13</t>
  </si>
  <si>
    <t>JUÍZOS DE 3ª ENTRÂNCIA: COMPETÊNCIA - FAZENDA PÚBLICA - Execução Fiscal</t>
  </si>
  <si>
    <t>15ª Vara Cível Maceió</t>
  </si>
  <si>
    <t>15ª Vara Cível da Capital / Fazenda Municipal</t>
  </si>
  <si>
    <t>15ª Vara Cível da Capital / Fazenda Municipal - Foro de Maceió</t>
  </si>
  <si>
    <t>19° Vara Cível Maceió</t>
  </si>
  <si>
    <t>19ª Vara Cível da Capital/Execução Fiscal</t>
  </si>
  <si>
    <t>19ª Vara Cível da Capital/Execução Fiscal - Foro de Maceió</t>
  </si>
  <si>
    <t>GRUPO - 14</t>
  </si>
  <si>
    <t>JUÍZO DE 3ª ENTRÂNCIA: COMPETÊNCIA - Execução Penal</t>
  </si>
  <si>
    <t>16ª Vara Criminal da Capital</t>
  </si>
  <si>
    <t>TOTAL 16ª</t>
  </si>
  <si>
    <t>pontos proativo</t>
  </si>
  <si>
    <t>redutor</t>
  </si>
  <si>
    <t>pontos percentuais</t>
  </si>
  <si>
    <t>aumentador</t>
  </si>
  <si>
    <t>percentual comparativo</t>
  </si>
  <si>
    <t>UNIDADE</t>
  </si>
  <si>
    <t>Casos Novos</t>
  </si>
  <si>
    <t>Baixados Líquido</t>
  </si>
  <si>
    <t>Total de Julgados</t>
  </si>
  <si>
    <t>Pendentes de julgamento antigos</t>
  </si>
  <si>
    <t>Pendentes de julgamento total</t>
  </si>
  <si>
    <t>Percentual de processos parados há +100 dias</t>
  </si>
  <si>
    <t>2ª Vara Criminal da Capital</t>
  </si>
  <si>
    <t>CEJUSC - Arapiraca</t>
  </si>
  <si>
    <t>CEJUSC - Arapiraca - CESMAC</t>
  </si>
  <si>
    <t>CEJUSC - Centro Universitário CESMAC</t>
  </si>
  <si>
    <t>CEJUSC - Defesa dos Direitos da Mulher</t>
  </si>
  <si>
    <t>CEJUSC - Facul. Raimundo Marinho Maceió</t>
  </si>
  <si>
    <t>CEJUSC - Faculdade Anhanguera</t>
  </si>
  <si>
    <t>CEJUSC - Nosso Lar</t>
  </si>
  <si>
    <t>CEJUSC - Palmeira dos Índios</t>
  </si>
  <si>
    <t>CEJUSC - SICRED</t>
  </si>
  <si>
    <t>CEJUSC - UNEAL</t>
  </si>
  <si>
    <t>CEJUSC - UNIMA</t>
  </si>
  <si>
    <t>CEJUSC - UNINASSAU</t>
  </si>
  <si>
    <t>CEJUSC - Violência Doméstica</t>
  </si>
  <si>
    <t>Depósito Judicial - CEJUSC</t>
  </si>
  <si>
    <t>Extrajudicial - Prestações de Contas</t>
  </si>
  <si>
    <t>PONTUAÇÃO EXTRA - Juízo Proativo/2023</t>
  </si>
  <si>
    <t>Boa Prática (1 ponto)</t>
  </si>
  <si>
    <t>Avaliação de desempenho - DAGP (1 ponto)</t>
  </si>
  <si>
    <t>Participação do magistrado em mutirão realizado pela Justiça Itinerante (0,5 por participação, até 1 ponto)</t>
  </si>
  <si>
    <t>Participação do magistrado ou servidor no Programa Cidadania e Justiça (0,5 por participação, até 1 ponto)</t>
  </si>
  <si>
    <t>Participação de integrante de UJ em reuniões de trabalho (0,2 por evento até 1 ponto)</t>
  </si>
  <si>
    <t>Eventos/reuniões de gestão participativa (0,5 ponto)</t>
  </si>
  <si>
    <t>Participação em encontro para disseminação de boas práticas, sustentabilidade, qualidade e inovação  (0,25 por evento até 1,25)</t>
  </si>
  <si>
    <t>Replicação de prática do Novo Banco de Boas Práticas (0,5 ponto)</t>
  </si>
  <si>
    <t>Apresentação no encontro de  disseminação de boas práticas, sustentabilidade, qualidade e da inovação (0,5 ponto)</t>
  </si>
  <si>
    <t>FONAR (0,5 ponto)</t>
  </si>
  <si>
    <t>Apresentação de artigo e participação no Enpejud e Revista ESMAL (1 ponto)</t>
  </si>
  <si>
    <t>REDUTOR</t>
  </si>
  <si>
    <t>1ª vara - comarca de Arapiraca</t>
  </si>
  <si>
    <t>1ª VARA - COMARCA DE ARAPIRACA</t>
  </si>
  <si>
    <t>2ª vara - comarca de Arapiraca</t>
  </si>
  <si>
    <t>2º VARA - COMARCA DE ARAPIRACA</t>
  </si>
  <si>
    <t>3ª vara - comarca de Arapiraca</t>
  </si>
  <si>
    <t>3º VARA - COMARCA DE ARAPIRACA</t>
  </si>
  <si>
    <t>6ª vara - comarca de Arapiraca</t>
  </si>
  <si>
    <t>6º VARA - COMARCA DE ARAPIRACA</t>
  </si>
  <si>
    <t>8ª vara - comarca de Arapiraca</t>
  </si>
  <si>
    <t>8º VARA - COMARCA DE ARAPIRACA</t>
  </si>
  <si>
    <t>1ª vara - comarca de Penedo</t>
  </si>
  <si>
    <t>1ª VARA - COMARCA DE PENEDO</t>
  </si>
  <si>
    <t>2ª vara - comarca de Penedo</t>
  </si>
  <si>
    <t>2ª VARA - COMARCA DE PENEDO</t>
  </si>
  <si>
    <t>3ª vara - comarca de Penedo</t>
  </si>
  <si>
    <t>3ª VARA - COMARCA DE PENEDO</t>
  </si>
  <si>
    <t>1ª vara cível - comarca de Maceió</t>
  </si>
  <si>
    <t>1º VARA CIVEL - COMARCA DE MACEIO</t>
  </si>
  <si>
    <t>2ª vara cível - comarca de Maceió</t>
  </si>
  <si>
    <t>2º VARA CIVEL - COMARCA DE MACEIO</t>
  </si>
  <si>
    <t>3ª vara cível - comarca de Maceió</t>
  </si>
  <si>
    <t>3º VARA CIVEL - COMARCA DE MACEIO</t>
  </si>
  <si>
    <t>4ª vara cível - comarca de Maceió</t>
  </si>
  <si>
    <t>4º VARA CIVEL - COMARCA DE MACEIO</t>
  </si>
  <si>
    <t>5ª vara cível - comarca de Maceió</t>
  </si>
  <si>
    <t>5º VARA CIVEL - COMARCA DE MACEIO</t>
  </si>
  <si>
    <t>6ª vara cível - comarca de Maceió</t>
  </si>
  <si>
    <t>6º VARA CIVEL - COMARCA DE MACEIO</t>
  </si>
  <si>
    <t>7ª vara cível - comarca de Maceió</t>
  </si>
  <si>
    <t>7º VARA CIVEL - COMARCA DE MACEIO</t>
  </si>
  <si>
    <t>8ª vara cível - comarca de Maceió</t>
  </si>
  <si>
    <t>8º VARA CIVEL - COMARCA DE MACEIO</t>
  </si>
  <si>
    <t>9ª vara cível - comarca de Maceió</t>
  </si>
  <si>
    <t>9º VARA CIVEL - COMARCA DE MACEIO</t>
  </si>
  <si>
    <t>10ª vara cível - comarca de Maceió</t>
  </si>
  <si>
    <t>10º VARA CIVEL - COMARCA DE MACEIO</t>
  </si>
  <si>
    <t>11ª vara cível - comarca de Maceió</t>
  </si>
  <si>
    <t>11º VARA CIVEL - COMARCA DE MACEIO</t>
  </si>
  <si>
    <t>12ª vara cível - comarca de Maceió</t>
  </si>
  <si>
    <t>12º VARA CIVEL - COMARCA DE MACEIO</t>
  </si>
  <si>
    <t>13ª vara cível - comarca de Maceió</t>
  </si>
  <si>
    <t>13º VARA CIVEL - COMARCA DE MACEIO</t>
  </si>
  <si>
    <t>28ª vara cível - comarca de Maceió</t>
  </si>
  <si>
    <t>28º VARA CIVEL - COMARCA DE MACEIO</t>
  </si>
  <si>
    <t>29ª vara cível - comarca de Maceió</t>
  </si>
  <si>
    <t>29º VARA CIVEL - COMARCA DE MACEIO</t>
  </si>
  <si>
    <t>30ª vara cível e juizado adjunto saúde publica - comarca de Maceió</t>
  </si>
  <si>
    <t>30º VARA CIVEL E JUIZADO ADJUNTO SAUDE PUBLICA - COMARCA DE MACEIO</t>
  </si>
  <si>
    <t>20ª vara cível - comarca de Maceió</t>
  </si>
  <si>
    <t>20º VARA CIVEL - COMARCA DE MACEIO</t>
  </si>
  <si>
    <t>21ª vara cível - comarca de Maceió</t>
  </si>
  <si>
    <t>21º VARA CIVEL - COMARCA DE MACEIO</t>
  </si>
  <si>
    <t>7ª vara - comarca de Arapiraca</t>
  </si>
  <si>
    <t>7º VARA - COMARCA DE ARAPIRACA</t>
  </si>
  <si>
    <t>10ª vara - comarca de Arapiraca</t>
  </si>
  <si>
    <t>10º VARA - COMARCA DE ARAPIRACA</t>
  </si>
  <si>
    <t>22ª vara cível - comarca de Maceió</t>
  </si>
  <si>
    <t>22º VARA CIVEL - COMARCA DE MACEIO</t>
  </si>
  <si>
    <t>23ª vara cível - comarca de Maceió</t>
  </si>
  <si>
    <t>23º VARA CIVEL - COMARCA DE MACEIO</t>
  </si>
  <si>
    <t>24ª vara cível - comarca de Maceió</t>
  </si>
  <si>
    <t>24º VARA CIVEL - COMARCA DE MACEIO</t>
  </si>
  <si>
    <t>25ª vara cível - comarca de Maceió</t>
  </si>
  <si>
    <t>25º VARA CIVEL - COMARCA DE MACEIO</t>
  </si>
  <si>
    <t>26ª vara cível - comarca de Maceió</t>
  </si>
  <si>
    <t>26º VARA CIVEL - COMARCA DE MACEIO</t>
  </si>
  <si>
    <t>27ª vara cível - comarca de Maceió</t>
  </si>
  <si>
    <t>27º VARA CIVEL - COMARCA DE MACEIO</t>
  </si>
  <si>
    <t>4ª vara - comarca de Arapiraca</t>
  </si>
  <si>
    <t>4º VARA - COMARCA DE ARAPIRACA</t>
  </si>
  <si>
    <t>14ª vara cível - comarca de Maceió</t>
  </si>
  <si>
    <t>14º VARA CIVEL - COMARCA DE MACEIO</t>
  </si>
  <si>
    <t>16ª vara cível - comarca de Maceió</t>
  </si>
  <si>
    <t>16º VARA CIVEL - COMARCA DE MACEIO</t>
  </si>
  <si>
    <t>17ª vara cível - comarca de Maceió</t>
  </si>
  <si>
    <t>17º VARA CIVEL - COMARCA DE MACEIO</t>
  </si>
  <si>
    <t>18ª vara cível - comarca de Maceió</t>
  </si>
  <si>
    <t>18º VARA CIVEL - COMARCA DE MACEIO</t>
  </si>
  <si>
    <t>32ª vara cível - comarca de Maceió</t>
  </si>
  <si>
    <t>32ª VARA CÍVEL DA CAPITAL - FAZENDA MUNICIPAL</t>
  </si>
  <si>
    <t>31ª vara cível - fazenda publica e juizado esp da fazenda publica - comarca de Maceió</t>
  </si>
  <si>
    <t>31ª VARA CIVEL - FAZENDA PUBLICA E JUIZADO ESP DA FAZENDA PUBLICA - COMARCA DE MACEIO</t>
  </si>
  <si>
    <t>2º Juizado Especial da Fazenda Pública da Capital - comarca de Maceió</t>
  </si>
  <si>
    <t>2º JUIZADO ESPECIAL DA FAZENDA PÚBLICA ESTADUAL - COMARCA DE MACEIÓ</t>
  </si>
  <si>
    <t>1ª vara - comarca de Palmeira dos Índios</t>
  </si>
  <si>
    <t>1ª VARA - COMARCA DE PALMEIRA DOS INDIOS</t>
  </si>
  <si>
    <t>2ª vara - comarca de Palmeira dos Índios</t>
  </si>
  <si>
    <t>2ª VARA - COMARCA DE PALMEIRA DOS INDIOS</t>
  </si>
  <si>
    <t>3ª vara - comarca de Palmeira dos Índios</t>
  </si>
  <si>
    <t>3ª VARA - COMARCA DE PALMEIRA DOS INDIOS</t>
  </si>
  <si>
    <t>1ª vara - comarca de Rio Largo</t>
  </si>
  <si>
    <t>1ª VARA - COMARCA DE RIO LARGO</t>
  </si>
  <si>
    <t>2ª vara - comarca de Rio Largo</t>
  </si>
  <si>
    <t>2ª VARA - COMARCA DE RIO LARGO</t>
  </si>
  <si>
    <t>1ª vara - comarca de São Miguel dos Campos</t>
  </si>
  <si>
    <t>1ª VARA - COMARCA DE SAO MIGUEL DOS CAMPOS</t>
  </si>
  <si>
    <t>2ª vara - comarca de São Miguel dos Campos</t>
  </si>
  <si>
    <t>2ª VARA - COMARCA DE SAO MIGUEL DOS CAMPOS</t>
  </si>
  <si>
    <t>3ª vara - comarca de São Miguel dos Campos</t>
  </si>
  <si>
    <t>3ª VARA - COMARCA DE SAO MIGUEL DOS CAMPOS</t>
  </si>
  <si>
    <t>1ª vara - comarca de Santana do Ipanema</t>
  </si>
  <si>
    <t>1ª VARA - COMARCA DE SANTANA DO IPANEMA</t>
  </si>
  <si>
    <t>2ª vara - comarca de Santana do Ipanema</t>
  </si>
  <si>
    <t>2ª VARA - COMARCA DE SANTANA DO IPANEMA</t>
  </si>
  <si>
    <t>1ª vara - comarca de União dos Palmares</t>
  </si>
  <si>
    <t>1ª VARA - COMARCA DE UNIAO DOS PALMARES</t>
  </si>
  <si>
    <t>2ª vara - comarca de União dos Palmares</t>
  </si>
  <si>
    <t>2ª VARA - COMARCA DE UNIAO DOS PALMARES</t>
  </si>
  <si>
    <t>Vara única - comarca de Atalaia</t>
  </si>
  <si>
    <t>VARA UNICA - COMARCA DE ATALAIA</t>
  </si>
  <si>
    <t>Vara única - comarca de Capela</t>
  </si>
  <si>
    <t>VARA UNICA - COMARCA DE CAPELA</t>
  </si>
  <si>
    <t>Vara única - comarca de Feira Grande</t>
  </si>
  <si>
    <t>VARA UNICA - COMARCA DE FEIRA GRANDE</t>
  </si>
  <si>
    <t>Vara única - comarca de Girau do Ponciano</t>
  </si>
  <si>
    <t>VARA UNICA - COMARCA DE GIRAU DO PONCIANO</t>
  </si>
  <si>
    <t>Vara única - comarca de Mata Grande</t>
  </si>
  <si>
    <t>VARA UNICA - COMARCA DE MATA GRANDE</t>
  </si>
  <si>
    <t>Vara única - comarca de Maragogi</t>
  </si>
  <si>
    <t>VARA UNICA - COMARCA DE MARAGOGI</t>
  </si>
  <si>
    <t>Vara única - comarca de Murici</t>
  </si>
  <si>
    <t>VARA UNICA - COMARCA DE MURICI</t>
  </si>
  <si>
    <t>Vara única - comarca de Pão de Açúcar</t>
  </si>
  <si>
    <t>VARA UNICA - COMARCA DE PAO DE ACUCAR</t>
  </si>
  <si>
    <t>Vara única - comarca de Pilar</t>
  </si>
  <si>
    <t>VARA UNICA - COMARCA DE PILAR</t>
  </si>
  <si>
    <t>Vara única - comarca de São José da Laje</t>
  </si>
  <si>
    <t>VARA UNICA - COMARCA DE SAO JOSE DA LAJE</t>
  </si>
  <si>
    <t>Vara única - comarca de São José da Tapera</t>
  </si>
  <si>
    <t>VARA UNICA - COMARCA DE SAO JOSE DA TAPERA</t>
  </si>
  <si>
    <t>Vara única - comarca de São Luiz do Quitunde</t>
  </si>
  <si>
    <t>VARA UNICA - COMARCA DE SAO LUIZ DO QUITUNDE</t>
  </si>
  <si>
    <t>Vara única - comarca de Viçosa</t>
  </si>
  <si>
    <t>VARA UNICA - COMARCA DE VICOSA</t>
  </si>
  <si>
    <t>1ª vara - comarca de Marechal Deodoro</t>
  </si>
  <si>
    <t>1ª VARA - COMARCA DE MARECHAL DEODORO</t>
  </si>
  <si>
    <t>2ª vara - comarca de Marechal Deodoro</t>
  </si>
  <si>
    <t>2ª VARA - COMARCA DE MARECHAL DEODORO</t>
  </si>
  <si>
    <t>1ª vara - comarca de Porto Calvo</t>
  </si>
  <si>
    <t>1ª VARA - COMARCA DE PORTO CALVO</t>
  </si>
  <si>
    <t>2ª vara - comarca de Porto Calvo</t>
  </si>
  <si>
    <t>2ª VARA - COMARCA DE PORTO CALVO</t>
  </si>
  <si>
    <t>1ª vara - comarca de Coruripe</t>
  </si>
  <si>
    <t>1ª VARA - COMARCA DE CORURIPE</t>
  </si>
  <si>
    <t>2ª vara - comarca de Coruripe</t>
  </si>
  <si>
    <t>2ª VARA - COMARCA DE CORURIPE</t>
  </si>
  <si>
    <t>1ª vara - comarca de Delmiro Gouveia</t>
  </si>
  <si>
    <t>1ª VARA - COMARCA DE DELMIRO GOUVEIA</t>
  </si>
  <si>
    <t>2ª vara - comarca de Delmiro Gouveia</t>
  </si>
  <si>
    <t>2ª VARA - COMARCA DE DELMIRO GOUVEIA</t>
  </si>
  <si>
    <t>Vara única - comarca de Água Branca</t>
  </si>
  <si>
    <t>VARA UNICA - COMARCA DE AGUA BRANCA</t>
  </si>
  <si>
    <t>Vara única - comarca de Anadia</t>
  </si>
  <si>
    <t>VARA UNICA - COMARCA DE ANADIA</t>
  </si>
  <si>
    <t>Vara única - comarca de Batalha</t>
  </si>
  <si>
    <t>VARA UNICA - COMARCA DE BATALHA</t>
  </si>
  <si>
    <t>Vara única - comarca de Boca da Mata</t>
  </si>
  <si>
    <t>VARA UNICA - COMARCA DE BOCA DA MATA</t>
  </si>
  <si>
    <t>Vara única - comarca de Cacimbinhas</t>
  </si>
  <si>
    <t>VARA UNICA - COMARCA DE CACIMBINHAS</t>
  </si>
  <si>
    <t>Vara única - comarca de Cajueiro</t>
  </si>
  <si>
    <t>VARA UNICA - COMARCA DE CAJUEIRO</t>
  </si>
  <si>
    <t>Vara única - comarca de Campo Alegre</t>
  </si>
  <si>
    <t>VARA UNICA - COMARCA DE CAMPO ALEGRE</t>
  </si>
  <si>
    <t>Vara única - comarca de Colônia Leopoldina</t>
  </si>
  <si>
    <t>VARA UNICA - COMARCA DE COLONIA LEOPOLDINA</t>
  </si>
  <si>
    <t>Vara única - comarca de Igaci</t>
  </si>
  <si>
    <t>VARA UNICA - COMARCA DE IGACI</t>
  </si>
  <si>
    <t>Vara única - comarca de Igreja Nova</t>
  </si>
  <si>
    <t>VARA UNICA - COMARCA DE IGREJA NOVA</t>
  </si>
  <si>
    <t>Vara única - comarca de Joaquim Gomes</t>
  </si>
  <si>
    <t>VARA UNICA - COMARCA DE JOAQUIM GOMES</t>
  </si>
  <si>
    <t>Vara única - comarca de Junqueiro</t>
  </si>
  <si>
    <t>VARA UNICA - COMARCA DE JUNQUEIRO</t>
  </si>
  <si>
    <t>Vara única - comarca de Limoeiro de anadia</t>
  </si>
  <si>
    <t>VARA UNICA - COMARCA DE LIMOEIRO DE ANADIA</t>
  </si>
  <si>
    <t>Vara única - comarca de major izidoro</t>
  </si>
  <si>
    <t>VARA UNICA - COMARCA DE MAJOR IZIDORO</t>
  </si>
  <si>
    <t>Vara única - comarca de Maravilha</t>
  </si>
  <si>
    <t>VARA UNICA - COMARCA DE MARAVILHA</t>
  </si>
  <si>
    <t>Vara única - comarca de Maribondo</t>
  </si>
  <si>
    <t>VARA UNICA - COMARCA DE MARIBONDO</t>
  </si>
  <si>
    <t>Vara única - comarca de Matriz do Camaragibe</t>
  </si>
  <si>
    <t>VARA UNICA - COMARCA DE MATRIZ DO CAMARAGIBE</t>
  </si>
  <si>
    <t>Vara única - comarca de Olho D'água das Flores</t>
  </si>
  <si>
    <t>VARA UNICA - COMARCA DE OLHO DAGUA DAS FLORES</t>
  </si>
  <si>
    <t>Vara única - comarca de Paripueira</t>
  </si>
  <si>
    <t>VARA UNICA - COMARCA DE PARIPUEIRA</t>
  </si>
  <si>
    <t>Vara única - comarca de Passo do Câmaragibe</t>
  </si>
  <si>
    <t>VARA UNICA - COMARCA DE PASSO DE CAMARAGIBE</t>
  </si>
  <si>
    <t>Vara única - comarca de Piaçabuçu</t>
  </si>
  <si>
    <t>VARA UNICA - COMARCA DE PIACABUCU</t>
  </si>
  <si>
    <t>Vara única - comarca de Piranhas</t>
  </si>
  <si>
    <t>VARA UNICA - COMARCA DE PIRANHAS</t>
  </si>
  <si>
    <t>Vara única - comarca de Porto Real do Colégio</t>
  </si>
  <si>
    <t>VARA UNICA - COMARCA DE PORTO REAL DO COLEGIO</t>
  </si>
  <si>
    <t>Vara única - comarca de Quebrangulo</t>
  </si>
  <si>
    <t>VARA UNICA - COMARCA DE QUEBRANGULO</t>
  </si>
  <si>
    <t>Vara única - comarca de Santa Luzia do Norte</t>
  </si>
  <si>
    <t>VARA UNICA - COMARCA DE SANTA LUZIA DO NORTE</t>
  </si>
  <si>
    <t>Vara única - comarca de São Sebastião</t>
  </si>
  <si>
    <t>VARA UNICA - COMARCA DE SAO SEBASTIAO</t>
  </si>
  <si>
    <t>Vara única - comarca de Taquarana</t>
  </si>
  <si>
    <t>VARA UNICA - COMARCA DE TAQUARANA</t>
  </si>
  <si>
    <t>Vara única - comarca de Teotônio Vilela</t>
  </si>
  <si>
    <t>VARA UNICA - COMARCA DE TEOTONIO VILELA</t>
  </si>
  <si>
    <t>Vara única - comarca de Traipu</t>
  </si>
  <si>
    <t>VARA UNICA - COMARCA DE TRAIPU</t>
  </si>
  <si>
    <t>1º Juizado de viol. doméstica e familiar - comarca de Maceió</t>
  </si>
  <si>
    <t>JUIZADO DE VIOL. DOMESTICA E FAMILIAR - COMARCA DE MACEIO</t>
  </si>
  <si>
    <t>2º Juizado de viol. doméstica e familiar - comarca de Maceió</t>
  </si>
  <si>
    <t>2º JUIZADO DE VIOL. DOMESTICA E FAMILIAR - COMARCA DE MACEIO</t>
  </si>
  <si>
    <t>1ª vara criminal - comarca de Maceió</t>
  </si>
  <si>
    <t>1º VARA CRIMINAL - COMARCA DE MACEIO</t>
  </si>
  <si>
    <t>2ª Vara Criminal Maceió</t>
  </si>
  <si>
    <t>2ª vara criminal - comarca de Maceió</t>
  </si>
  <si>
    <t>2º VARA CRIMINAL - COMARCA DE MACEIO</t>
  </si>
  <si>
    <t>3ª vara criminal - comarca de Maceió</t>
  </si>
  <si>
    <t>3º VARA CRIMINAL - COMARCA DE MACEIO</t>
  </si>
  <si>
    <t>4ª vara criminal - comarca de Maceió</t>
  </si>
  <si>
    <t>4º VARA CRIMINAL - COMARCA DE MACEIO</t>
  </si>
  <si>
    <t>6ª vara criminal - comarca de Maceió</t>
  </si>
  <si>
    <t>6º VARA CRIMINAL - COMARCA DE MACEIO</t>
  </si>
  <si>
    <t>10ª vara criminal - comarca de Maceió</t>
  </si>
  <si>
    <t>10º VARA CRIMINAL - COMARCA DE MACEIO</t>
  </si>
  <si>
    <t>11ª vara criminal - comarca de Maceió</t>
  </si>
  <si>
    <t>11º VARA CRIMINAL - COMARCA DE MACEIO</t>
  </si>
  <si>
    <t>12ª vara criminal - comarca de Maceió</t>
  </si>
  <si>
    <t>12º VARA CRIMINAL - COMARCA DE MACEIO</t>
  </si>
  <si>
    <t>13ª vara criminal - comarca de Maceió</t>
  </si>
  <si>
    <t>13º VARA CRIMINAL - COMARCA DE MACEIO</t>
  </si>
  <si>
    <t>14ª vara criminal - comarca de Maceió</t>
  </si>
  <si>
    <t>14º VARA CRIMINAL - COMARCA DE MACEIO</t>
  </si>
  <si>
    <t>15ª vara criminal - comarca de Maceió</t>
  </si>
  <si>
    <t>15º VARA CRIMINAL - COMARCA DE MACEIO</t>
  </si>
  <si>
    <t>17ª vara criminal - comarca de Maceió</t>
  </si>
  <si>
    <t>17º VARA CRIMINAL - COMARCA DE MACEIO</t>
  </si>
  <si>
    <t>Juizado esp criminal e da violência doméstica e familiar contra a mulher de Arapiraca</t>
  </si>
  <si>
    <t>JUIZADO ESP CRIMINAL E DA VIOLENCIA DOMESTICA E FAMILIAR CONTRA A MULHER DE ARAPIRACA</t>
  </si>
  <si>
    <t>5ª vara - comarca de Arapiraca</t>
  </si>
  <si>
    <t>5º VARA - COMARCA DE ARAPIRACA</t>
  </si>
  <si>
    <t>9ª vara - comarca de Arapiraca</t>
  </si>
  <si>
    <t>9º VARA - COMARCA DE ARAPIRACA</t>
  </si>
  <si>
    <t>4ª vara - comarca de Palmeira dos Índios</t>
  </si>
  <si>
    <t>4ª VARA - COMARCA DE PALMEIRA DOS INDIOS</t>
  </si>
  <si>
    <t>3ª vara - comarca de Rio Largo</t>
  </si>
  <si>
    <t>3ª VARA - COMARCA DE RIO LARGO</t>
  </si>
  <si>
    <t>3ª vara - comarca de Santana do Ipanema</t>
  </si>
  <si>
    <t>3ª VARA - COMARCA DE SANTANA DO IPANEMA</t>
  </si>
  <si>
    <t>4ª vara - comarca de São Miguel dos Campos</t>
  </si>
  <si>
    <t>4ª VARA - COMARCA DE SAO MIGUEL DOS CAMPOS</t>
  </si>
  <si>
    <t>4ª vara - comarca de Penedo</t>
  </si>
  <si>
    <t>4ª VARA - COMARCA DE PENEDO</t>
  </si>
  <si>
    <t>3ª vara - comarca de União dos Palmares</t>
  </si>
  <si>
    <t>3ª VARA - COMARCA DE UNIAO DOS PALMARES</t>
  </si>
  <si>
    <t>1º juizado esp. cível - comarca de Arapiraca</t>
  </si>
  <si>
    <t>1º JUIZADO ESPECIAL CIVEL E CRIMINAL - COMARCA DE ARAPIRACA</t>
  </si>
  <si>
    <t>2º juizado esp. cível - comarca de Arapiraca</t>
  </si>
  <si>
    <t>2º JUIZADO ESPECIAL CIVEL E CRIMINAL - COMARCA DE ARAPIRACA</t>
  </si>
  <si>
    <t>1º juizado especial cível - comarca de Maceió</t>
  </si>
  <si>
    <t>1º JUIZADO ESPECIAL CIVEL E CRIMINAL - COMARCA DE MACEIO</t>
  </si>
  <si>
    <t>2º juizado especial cível - comarca de Maceió</t>
  </si>
  <si>
    <t>2º JUIZADO ESPECIAL CIVEL E CRIMINAL - COMARCA DE MACEIO</t>
  </si>
  <si>
    <t>3º juizado especial cível - comarca de Maceió</t>
  </si>
  <si>
    <t>3º JUIZADO ESPECIAL CIVEL E CRIMINAL - COMARCA DE MACEIO</t>
  </si>
  <si>
    <t>5º juizado especial cível - comarca de Maceió</t>
  </si>
  <si>
    <t>5º JUIZADO ESPECIAL CIVEL E CRIMINAL - COMARCA DE MACEIO</t>
  </si>
  <si>
    <t>6º juizado especial cível - comarca de Maceió</t>
  </si>
  <si>
    <t>6º JUIZADO ESPECIAL CIVEL E CRIMINAL - COMARCA DE MACEIO</t>
  </si>
  <si>
    <t>7º juizado especial cível - comarca de Maceió</t>
  </si>
  <si>
    <t>7º JUIZADO ESPECIAL CIVEL E CRIMINAL - COMARCA DE MACEIO</t>
  </si>
  <si>
    <t>8º juizado especial cível - comarca de Maceió</t>
  </si>
  <si>
    <t>8º JUIZADO ESPECIAL CIVEL E CRIMINAL - COMARCA DE MACEIO</t>
  </si>
  <si>
    <t>9º juizado especial cível - comarca de Maceió</t>
  </si>
  <si>
    <t>9º JUIZADO ESPECIAL CIVEL E CRIMINAL - COMARCA DE MACEIO</t>
  </si>
  <si>
    <t>10º juizado especial cível - comarca de Maceió</t>
  </si>
  <si>
    <t>10º JUIZADO ESPECIAL CIVEL E CRIMINAL - COMARCA DE MACEIO</t>
  </si>
  <si>
    <t>11º juizado especial cível - comarca de Maceió</t>
  </si>
  <si>
    <t>11º JUIZADO ESPECIAL CIVEL E CRIMINAL - COMARCA DE MACEIO</t>
  </si>
  <si>
    <t>12º juizado esp. cív. e crim. - comarca de Maceió</t>
  </si>
  <si>
    <t>12º JUIZADO ESPECIAL CIVEL E CRIMINAL - COMARCA DE MACEIO</t>
  </si>
  <si>
    <t>Juizado especial criminal e do torcedor da capital</t>
  </si>
  <si>
    <t>JUIZADO ESPECIAL CRIMINAL E DO TORCEDOR DA CAPITAL</t>
  </si>
  <si>
    <t>Juizado especial cível e criminal - comarca de Penedo</t>
  </si>
  <si>
    <t>JUIZADO ESPECIAL CIVEL E CRIMINAL - COMARCA DE PENEDO</t>
  </si>
  <si>
    <t>Juizado esp. cív. e crim. - comarca de Delmiro Gouveia</t>
  </si>
  <si>
    <t>JUIZADO ESPECIAL CIVEL E CRIMINAL - COMARCA DE DELMIRO GOUVEIA</t>
  </si>
  <si>
    <t>Juizado esp. cív. e crim. - comarca de Palmeira dos Índios</t>
  </si>
  <si>
    <t>JUIZADO ESPECIAL CIVEL E CRIMINAL - COMARCA DE PALMEIRA DOS INDIOS</t>
  </si>
  <si>
    <t>Juizado esp. cív. e crim. - comarca de Rio Largo</t>
  </si>
  <si>
    <t>JUIZADO ESPECIAL CIVEL E CRIMINAL - COMARCA DE RIO LARGO</t>
  </si>
  <si>
    <t>Juizado esp. cív. e crim. - comarca de Santana do Ipanema</t>
  </si>
  <si>
    <t>JUIZADO ESPECIAL CIVEL E CRIMINAL - COMARCA DE SANTANA DO IPANEMA</t>
  </si>
  <si>
    <t>Juizado esp. cív. e crim. - comarca de São Miguel dos Campos</t>
  </si>
  <si>
    <t>JUIZADO ESPECIAL CIVEL E CRIMINAL - COMARCA DE SAO MIGUEL DOS CAMPOS</t>
  </si>
  <si>
    <t>Juizado esp. cív. e crim. - comarca de União dos Palmares</t>
  </si>
  <si>
    <t>JUIZADO ESPECIAL CIVEL E CRIMINAL - COMARCA DE UNIAO DOS PALMARES</t>
  </si>
  <si>
    <t>7ª vara criminal - comarca de Maceió</t>
  </si>
  <si>
    <t>7º VARA CRIMINAL - COMARCA DE MACEIO</t>
  </si>
  <si>
    <t>8ª vara criminal - comarca de Maceió</t>
  </si>
  <si>
    <t>8º VARA CRIMINAL - COMARCA DE MACEIO</t>
  </si>
  <si>
    <t>9ª vara criminal - comarca de Maceió</t>
  </si>
  <si>
    <t>9º VARA CRIMINAL - COMARCA DE MACEIO</t>
  </si>
  <si>
    <t>Turma recursal da 1ª região - comarca de Maceió</t>
  </si>
  <si>
    <t>TURMA RECURSAL DA 1ª REGIAO - COMARCA DE MACEIO</t>
  </si>
  <si>
    <t>15ª vara cível - comarca de Maceió</t>
  </si>
  <si>
    <t>15º VARA CIVEL - COMARCA DE MACEIO</t>
  </si>
  <si>
    <t>19ª vara cível - comarca de Maceió</t>
  </si>
  <si>
    <t>19º VARA CIVEL - COMARCA DE MACEIO</t>
  </si>
  <si>
    <t>16ª vara criminal - comarca de Maceió</t>
  </si>
  <si>
    <t>16º VARA CRIMINAL - COMARCA DE MACEIO</t>
  </si>
  <si>
    <t>Meta 01</t>
  </si>
  <si>
    <t>Meta 02 PG</t>
  </si>
  <si>
    <t>Meta 02 JE</t>
  </si>
  <si>
    <t>Meta 02 MA</t>
  </si>
  <si>
    <t>Meta 04</t>
  </si>
  <si>
    <t>Meta 08 Violência Doméstica</t>
  </si>
  <si>
    <t>Meta 08 Feminicídio</t>
  </si>
  <si>
    <t>Meta 10</t>
  </si>
  <si>
    <t>Meta 11</t>
  </si>
  <si>
    <t>UNIDADES</t>
  </si>
  <si>
    <t xml:space="preserve"> P2.1 - Distribuídos até 2020</t>
  </si>
  <si>
    <t xml:space="preserve"> P2.2 - Primeira Sentença</t>
  </si>
  <si>
    <t xml:space="preserve"> P2.4 - Julgados</t>
  </si>
  <si>
    <t xml:space="preserve"> P2.5 - Suspensos</t>
  </si>
  <si>
    <t xml:space="preserve"> P2.6 - Dessobrestados</t>
  </si>
  <si>
    <t xml:space="preserve"> P2.7 - Saídos</t>
  </si>
  <si>
    <t xml:space="preserve"> P2.22 - Julgados até 31/12/2023</t>
  </si>
  <si>
    <t xml:space="preserve"> P2.23 - Saldo - Primeiro Grau</t>
  </si>
  <si>
    <t>Cumprimento (%)</t>
  </si>
  <si>
    <t xml:space="preserve"> P2.8 - Distribuídos até 2021 - Juizados Especiais</t>
  </si>
  <si>
    <t xml:space="preserve"> P2.9 - Primeira Sentença - Juizados Especiais</t>
  </si>
  <si>
    <t xml:space="preserve"> P2.11 - Julgados - Juizados Especiais</t>
  </si>
  <si>
    <t xml:space="preserve"> P2.12 - Suspensos - Juizados Especiais</t>
  </si>
  <si>
    <t xml:space="preserve"> P2.13 - Dessobrestados - Juizados Especiais</t>
  </si>
  <si>
    <t xml:space="preserve"> P2.14 - Saídos - Juizados Especiais</t>
  </si>
  <si>
    <t xml:space="preserve"> P2.24 - Saldo - Juizado Especial</t>
  </si>
  <si>
    <t>P2.15 - Distribuídos até 2010 - Mais antigos</t>
  </si>
  <si>
    <t>P2.16 - Primeira Sentença - Mais antigos</t>
  </si>
  <si>
    <t>P2.18 - Julgados - Mais antigos</t>
  </si>
  <si>
    <t>P2.19 - Suspensos - Mais antigos</t>
  </si>
  <si>
    <t>P2.20 - Dessobrestados - Mais antigos</t>
  </si>
  <si>
    <t>P2.21 - Saídos - Mais antigos</t>
  </si>
  <si>
    <t>P2.22 - Julgados até 31/12/2023</t>
  </si>
  <si>
    <t>P2.25 - Saldo - Mais Antigos</t>
  </si>
  <si>
    <t>8.1 Processos de Conhecimento Pendentes há mais de 10 Anos</t>
  </si>
  <si>
    <t>8.2 Violência Doméstica</t>
  </si>
  <si>
    <t>8.3 Feminicídio</t>
  </si>
  <si>
    <t>8.4 Medidas Protetivas</t>
  </si>
  <si>
    <t>8.5 Ações de judicialização da saúde</t>
  </si>
  <si>
    <t>Tramitação - Tempo Médio 02/01/25</t>
  </si>
  <si>
    <t>1º Vara de Coruripe</t>
  </si>
  <si>
    <t>4ª Vara Criminal de Penedo</t>
  </si>
  <si>
    <t>IAD</t>
  </si>
  <si>
    <t>Unidade - SEEU</t>
  </si>
  <si>
    <t>Novos</t>
  </si>
  <si>
    <t>Sentenças</t>
  </si>
  <si>
    <t>TJAL -Capela - Meio Aberto</t>
  </si>
  <si>
    <t>TJAL - 16ª Vara Criminal da Capital - Meio Aberto</t>
  </si>
  <si>
    <t>TJAL - 16ª Vara Criminal da Capital - Meio Fechado e Semiaberto</t>
  </si>
  <si>
    <t>Incidentes vencidos</t>
  </si>
  <si>
    <t>Processos ativos</t>
  </si>
  <si>
    <t>PONTO</t>
  </si>
  <si>
    <t>1ª VARA DA INFÂNCIA E JUVENTUDE DE MACEIÓ</t>
  </si>
  <si>
    <t>GABINETE DO PRESIDENTE DO TRIBUNAL DE JUSTICA</t>
  </si>
  <si>
    <t>JUIZADO DA FAZENDA PUBLICA - COMARCA DE MACEIO</t>
  </si>
  <si>
    <t>HdE 1º e Acessibilidade</t>
  </si>
  <si>
    <t>Participações</t>
  </si>
  <si>
    <t>PONTUAÇÃO GERAL</t>
  </si>
  <si>
    <t>Central de mandados da capital</t>
  </si>
  <si>
    <t>Contadoria</t>
  </si>
  <si>
    <t>Gabinete do desembargador João Luiz Azevedo Lessa</t>
  </si>
  <si>
    <t>Núcleo de promoção da filiação da comarca de Maceió - NPF</t>
  </si>
  <si>
    <t>Secretaria de processamento unificado de feitos judiciais - SPU</t>
  </si>
  <si>
    <t>Secretaria especial da presidência</t>
  </si>
  <si>
    <t>Vara única - comarca de Passo do Camaragibe</t>
  </si>
  <si>
    <t>UJ</t>
  </si>
  <si>
    <t>Vara</t>
  </si>
  <si>
    <t>M2G1</t>
  </si>
  <si>
    <t>M2JETR</t>
  </si>
  <si>
    <t>Meta 8 VD</t>
  </si>
  <si>
    <t>Meta 8 feminicídio</t>
  </si>
  <si>
    <t>M11G1</t>
  </si>
  <si>
    <t>Vara (2022 a 2024)</t>
  </si>
  <si>
    <t>Total</t>
  </si>
  <si>
    <t>(FORA DE USO) Juizado da Violência Doméstica e Familiar Contra a Mulher</t>
  </si>
  <si>
    <t>.</t>
  </si>
  <si>
    <t>1ª Vara de Treinamento</t>
  </si>
  <si>
    <t>Cartório Cejusc Processual São Miguel dos Campos</t>
  </si>
  <si>
    <t>Cartório Justiça Itinerante</t>
  </si>
  <si>
    <t>CEJUSC Processual Arapiraca</t>
  </si>
  <si>
    <t>CENTRO JUDICIÁRIO DE SOLUÇÃO DE CONFLITOS E CIDADANIA-CJUS/PROCESSUAL</t>
  </si>
  <si>
    <t>Juizado ECC de Treinamneto</t>
  </si>
  <si>
    <t>Núcleo de Promoção à Filiação</t>
  </si>
  <si>
    <t>Vara Plantonista Cível</t>
  </si>
  <si>
    <t>Vara Plantonista da 1ª Circunscrição</t>
  </si>
  <si>
    <t>Vara Plantonista da 2ª Circunscrição</t>
  </si>
  <si>
    <t>Vara Plantonista da 5ª Circunscrição</t>
  </si>
  <si>
    <t>Vara (2023 a 2024)</t>
  </si>
</sst>
</file>

<file path=xl/styles.xml><?xml version="1.0" encoding="utf-8"?>
<styleSheet xmlns="http://schemas.openxmlformats.org/spreadsheetml/2006/main">
  <numFmts count="6">
    <numFmt numFmtId="164" formatCode="0.0%"/>
    <numFmt numFmtId="165" formatCode="0.0_ ;[Red]\-0.0\ "/>
    <numFmt numFmtId="166" formatCode="0.00_ ;[Red]\-0.00\ "/>
    <numFmt numFmtId="167" formatCode="0_ ;[Red]\-0\ "/>
    <numFmt numFmtId="168" formatCode="0.0"/>
    <numFmt numFmtId="169" formatCode="0.0%;\-0.0%;0.0%"/>
  </numFmts>
  <fonts count="20">
    <font>
      <sz val="11"/>
      <color rgb="FF000000"/>
      <name val="Calibri"/>
      <scheme val="minor"/>
    </font>
    <font>
      <b/>
      <sz val="12"/>
      <color theme="1"/>
      <name val="Calibri"/>
    </font>
    <font>
      <b/>
      <sz val="8"/>
      <color rgb="FF000000"/>
      <name val="Calibri"/>
    </font>
    <font>
      <sz val="11"/>
      <name val="Calibri"/>
    </font>
    <font>
      <b/>
      <sz val="8"/>
      <color theme="1"/>
      <name val="Calibri"/>
    </font>
    <font>
      <b/>
      <sz val="8"/>
      <color theme="0"/>
      <name val="Calibri"/>
    </font>
    <font>
      <b/>
      <sz val="10"/>
      <color theme="0"/>
      <name val="Calibri"/>
    </font>
    <font>
      <sz val="10"/>
      <color rgb="FF000000"/>
      <name val="Calibri"/>
    </font>
    <font>
      <sz val="8"/>
      <color rgb="FF000000"/>
      <name val="Calibri"/>
    </font>
    <font>
      <sz val="8"/>
      <color theme="1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8"/>
      <color rgb="FF800080"/>
      <name val="Open Sans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Arial"/>
    </font>
    <font>
      <b/>
      <sz val="12"/>
      <color rgb="FF34A853"/>
      <name val="Arial"/>
    </font>
    <font>
      <b/>
      <sz val="10"/>
      <color theme="1"/>
      <name val="Arial"/>
    </font>
    <font>
      <sz val="10"/>
      <color theme="1"/>
      <name val="Arial"/>
    </font>
  </fonts>
  <fills count="2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548DD4"/>
        <bgColor rgb="FF548DD4"/>
      </patternFill>
    </fill>
    <fill>
      <patternFill patternType="solid">
        <fgColor rgb="FF938953"/>
        <bgColor rgb="FF938953"/>
      </patternFill>
    </fill>
    <fill>
      <patternFill patternType="solid">
        <fgColor rgb="FFC2D69B"/>
        <bgColor rgb="FFC2D69B"/>
      </patternFill>
    </fill>
    <fill>
      <patternFill patternType="solid">
        <fgColor rgb="FFFFC000"/>
        <bgColor rgb="FFFFC000"/>
      </patternFill>
    </fill>
    <fill>
      <patternFill patternType="solid">
        <fgColor rgb="FF95B3D7"/>
        <bgColor rgb="FF95B3D7"/>
      </patternFill>
    </fill>
    <fill>
      <patternFill patternType="solid">
        <fgColor rgb="FFC4BD97"/>
        <bgColor rgb="FFC4BD97"/>
      </patternFill>
    </fill>
    <fill>
      <patternFill patternType="solid">
        <fgColor rgb="FF002060"/>
        <bgColor rgb="FF002060"/>
      </patternFill>
    </fill>
    <fill>
      <patternFill patternType="solid">
        <fgColor rgb="FF76923C"/>
        <bgColor rgb="FF76923C"/>
      </patternFill>
    </fill>
    <fill>
      <patternFill patternType="solid">
        <fgColor rgb="FF7F7F7F"/>
        <bgColor rgb="FF7F7F7F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008080"/>
        <bgColor rgb="FF00808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953734"/>
        <bgColor rgb="FF953734"/>
      </patternFill>
    </fill>
    <fill>
      <patternFill patternType="solid">
        <fgColor rgb="FFE36C09"/>
        <bgColor rgb="FFE36C09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660066"/>
      </left>
      <right style="thin">
        <color rgb="FF660066"/>
      </right>
      <top style="thin">
        <color rgb="FF660066"/>
      </top>
      <bottom style="thin">
        <color rgb="FF660066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95B3D7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8" fillId="2" borderId="6" xfId="0" applyNumberFormat="1" applyFont="1" applyFill="1" applyBorder="1" applyAlignment="1">
      <alignment horizontal="center" vertical="center" textRotation="90" wrapText="1"/>
    </xf>
    <xf numFmtId="9" fontId="8" fillId="2" borderId="6" xfId="0" applyNumberFormat="1" applyFont="1" applyFill="1" applyBorder="1" applyAlignment="1">
      <alignment horizontal="center" vertical="center" textRotation="90" wrapText="1"/>
    </xf>
    <xf numFmtId="9" fontId="8" fillId="13" borderId="6" xfId="0" applyNumberFormat="1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3" fontId="8" fillId="3" borderId="6" xfId="0" applyNumberFormat="1" applyFont="1" applyFill="1" applyBorder="1" applyAlignment="1">
      <alignment horizontal="center" vertical="center" textRotation="90" wrapText="1"/>
    </xf>
    <xf numFmtId="9" fontId="8" fillId="3" borderId="6" xfId="0" applyNumberFormat="1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3" fontId="9" fillId="4" borderId="6" xfId="0" applyNumberFormat="1" applyFont="1" applyFill="1" applyBorder="1" applyAlignment="1">
      <alignment horizontal="center" vertical="center" textRotation="90" wrapText="1"/>
    </xf>
    <xf numFmtId="9" fontId="9" fillId="4" borderId="6" xfId="0" applyNumberFormat="1" applyFont="1" applyFill="1" applyBorder="1" applyAlignment="1">
      <alignment horizontal="center" vertical="center" textRotation="90" wrapText="1"/>
    </xf>
    <xf numFmtId="0" fontId="9" fillId="4" borderId="6" xfId="0" applyFont="1" applyFill="1" applyBorder="1" applyAlignment="1">
      <alignment horizontal="center" vertical="center" textRotation="90" wrapText="1"/>
    </xf>
    <xf numFmtId="3" fontId="8" fillId="5" borderId="6" xfId="0" applyNumberFormat="1" applyFont="1" applyFill="1" applyBorder="1" applyAlignment="1">
      <alignment horizontal="center" vertical="center" textRotation="90" wrapText="1"/>
    </xf>
    <xf numFmtId="164" fontId="8" fillId="5" borderId="6" xfId="0" applyNumberFormat="1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 textRotation="90" wrapText="1"/>
    </xf>
    <xf numFmtId="164" fontId="8" fillId="6" borderId="6" xfId="0" applyNumberFormat="1" applyFont="1" applyFill="1" applyBorder="1" applyAlignment="1">
      <alignment horizontal="center" vertical="center" textRotation="90" wrapText="1"/>
    </xf>
    <xf numFmtId="9" fontId="8" fillId="6" borderId="6" xfId="0" applyNumberFormat="1" applyFont="1" applyFill="1" applyBorder="1" applyAlignment="1">
      <alignment horizontal="center" vertical="center" textRotation="90" wrapText="1"/>
    </xf>
    <xf numFmtId="9" fontId="8" fillId="7" borderId="6" xfId="0" applyNumberFormat="1" applyFont="1" applyFill="1" applyBorder="1" applyAlignment="1">
      <alignment horizontal="center" vertical="center" textRotation="90" wrapText="1"/>
    </xf>
    <xf numFmtId="9" fontId="8" fillId="8" borderId="6" xfId="0" applyNumberFormat="1" applyFont="1" applyFill="1" applyBorder="1" applyAlignment="1">
      <alignment horizontal="center" vertical="center" textRotation="90" wrapText="1"/>
    </xf>
    <xf numFmtId="0" fontId="4" fillId="9" borderId="6" xfId="0" applyFont="1" applyFill="1" applyBorder="1" applyAlignment="1">
      <alignment horizontal="center" vertical="center" textRotation="90" wrapText="1"/>
    </xf>
    <xf numFmtId="0" fontId="1" fillId="1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3" fontId="8" fillId="15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9" fontId="2" fillId="13" borderId="6" xfId="0" applyNumberFormat="1" applyFont="1" applyFill="1" applyBorder="1" applyAlignment="1">
      <alignment horizontal="center" vertical="center"/>
    </xf>
    <xf numFmtId="2" fontId="2" fillId="13" borderId="6" xfId="0" applyNumberFormat="1" applyFont="1" applyFill="1" applyBorder="1" applyAlignment="1">
      <alignment horizontal="center" vertical="center"/>
    </xf>
    <xf numFmtId="165" fontId="2" fillId="13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2" fontId="5" fillId="10" borderId="6" xfId="0" applyNumberFormat="1" applyFont="1" applyFill="1" applyBorder="1" applyAlignment="1">
      <alignment horizontal="center" vertical="center" textRotation="90" wrapText="1"/>
    </xf>
    <xf numFmtId="2" fontId="5" fillId="11" borderId="6" xfId="0" applyNumberFormat="1" applyFont="1" applyFill="1" applyBorder="1" applyAlignment="1">
      <alignment horizontal="center" vertical="center" textRotation="90" wrapText="1"/>
    </xf>
    <xf numFmtId="1" fontId="5" fillId="9" borderId="6" xfId="0" applyNumberFormat="1" applyFont="1" applyFill="1" applyBorder="1" applyAlignment="1">
      <alignment horizontal="center" vertical="center" textRotation="90" wrapText="1"/>
    </xf>
    <xf numFmtId="4" fontId="5" fillId="12" borderId="6" xfId="0" applyNumberFormat="1" applyFont="1" applyFill="1" applyBorder="1" applyAlignment="1">
      <alignment horizontal="center" vertical="center" textRotation="90" wrapText="1"/>
    </xf>
    <xf numFmtId="0" fontId="6" fillId="13" borderId="6" xfId="0" applyFont="1" applyFill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3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0" fontId="8" fillId="17" borderId="6" xfId="0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/>
    </xf>
    <xf numFmtId="4" fontId="5" fillId="12" borderId="14" xfId="0" applyNumberFormat="1" applyFont="1" applyFill="1" applyBorder="1" applyAlignment="1">
      <alignment vertical="center" textRotation="90" wrapText="1"/>
    </xf>
    <xf numFmtId="0" fontId="8" fillId="19" borderId="6" xfId="0" applyFont="1" applyFill="1" applyBorder="1" applyAlignment="1">
      <alignment horizontal="center"/>
    </xf>
    <xf numFmtId="164" fontId="8" fillId="13" borderId="6" xfId="0" applyNumberFormat="1" applyFont="1" applyFill="1" applyBorder="1" applyAlignment="1">
      <alignment horizontal="center" vertical="center" textRotation="90" wrapText="1"/>
    </xf>
    <xf numFmtId="165" fontId="4" fillId="0" borderId="6" xfId="0" applyNumberFormat="1" applyFont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9" fontId="4" fillId="13" borderId="6" xfId="0" applyNumberFormat="1" applyFont="1" applyFill="1" applyBorder="1" applyAlignment="1">
      <alignment horizontal="center" vertical="center"/>
    </xf>
    <xf numFmtId="1" fontId="4" fillId="13" borderId="6" xfId="0" applyNumberFormat="1" applyFont="1" applyFill="1" applyBorder="1" applyAlignment="1">
      <alignment horizontal="center" vertical="center"/>
    </xf>
    <xf numFmtId="165" fontId="4" fillId="13" borderId="6" xfId="0" applyNumberFormat="1" applyFont="1" applyFill="1" applyBorder="1" applyAlignment="1">
      <alignment horizontal="center" vertical="center"/>
    </xf>
    <xf numFmtId="166" fontId="4" fillId="13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 wrapText="1"/>
    </xf>
    <xf numFmtId="168" fontId="4" fillId="13" borderId="6" xfId="0" applyNumberFormat="1" applyFont="1" applyFill="1" applyBorder="1" applyAlignment="1">
      <alignment horizontal="center" vertical="center"/>
    </xf>
    <xf numFmtId="164" fontId="4" fillId="13" borderId="6" xfId="0" applyNumberFormat="1" applyFont="1" applyFill="1" applyBorder="1" applyAlignment="1">
      <alignment horizontal="center" vertical="center"/>
    </xf>
    <xf numFmtId="2" fontId="4" fillId="13" borderId="6" xfId="0" applyNumberFormat="1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10" fontId="14" fillId="0" borderId="0" xfId="0" applyNumberFormat="1" applyFont="1" applyAlignment="1">
      <alignment vertical="center" wrapText="1"/>
    </xf>
    <xf numFmtId="9" fontId="14" fillId="0" borderId="0" xfId="0" applyNumberFormat="1" applyFont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10" fontId="13" fillId="0" borderId="0" xfId="0" applyNumberFormat="1" applyFont="1" applyAlignment="1">
      <alignment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168" fontId="10" fillId="2" borderId="6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21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168" fontId="4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/>
    <xf numFmtId="0" fontId="9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0" xfId="0" applyFont="1"/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9" fontId="14" fillId="0" borderId="0" xfId="0" applyNumberFormat="1" applyFont="1" applyAlignment="1">
      <alignment horizontal="center" vertical="center" wrapText="1"/>
    </xf>
    <xf numFmtId="169" fontId="14" fillId="0" borderId="0" xfId="0" applyNumberFormat="1" applyFont="1" applyAlignment="1">
      <alignment horizontal="center" vertical="center" wrapText="1"/>
    </xf>
    <xf numFmtId="0" fontId="15" fillId="22" borderId="17" xfId="0" applyFont="1" applyFill="1" applyBorder="1" applyAlignment="1">
      <alignment horizontal="center" vertical="center" wrapText="1"/>
    </xf>
    <xf numFmtId="0" fontId="15" fillId="22" borderId="17" xfId="0" applyFont="1" applyFill="1" applyBorder="1" applyAlignment="1">
      <alignment vertical="center" wrapText="1"/>
    </xf>
    <xf numFmtId="0" fontId="16" fillId="0" borderId="18" xfId="0" applyFont="1" applyBorder="1" applyAlignment="1">
      <alignment horizontal="center" wrapText="1"/>
    </xf>
    <xf numFmtId="0" fontId="13" fillId="0" borderId="0" xfId="0" applyFont="1"/>
    <xf numFmtId="10" fontId="17" fillId="23" borderId="18" xfId="0" applyNumberFormat="1" applyFont="1" applyFill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10" fontId="17" fillId="23" borderId="18" xfId="0" applyNumberFormat="1" applyFont="1" applyFill="1" applyBorder="1" applyAlignment="1">
      <alignment horizontal="center" vertical="center" wrapText="1"/>
    </xf>
    <xf numFmtId="10" fontId="17" fillId="3" borderId="18" xfId="0" applyNumberFormat="1" applyFont="1" applyFill="1" applyBorder="1" applyAlignment="1">
      <alignment horizontal="center" wrapText="1"/>
    </xf>
    <xf numFmtId="0" fontId="13" fillId="0" borderId="0" xfId="0" applyFont="1" applyAlignment="1"/>
    <xf numFmtId="1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" fontId="13" fillId="0" borderId="16" xfId="0" applyNumberFormat="1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19" borderId="6" xfId="0" applyFont="1" applyFill="1" applyBorder="1" applyAlignment="1">
      <alignment horizontal="center"/>
    </xf>
    <xf numFmtId="0" fontId="14" fillId="17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4" fillId="18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3" fillId="19" borderId="6" xfId="0" applyFont="1" applyFill="1" applyBorder="1" applyAlignment="1">
      <alignment horizontal="center"/>
    </xf>
    <xf numFmtId="0" fontId="13" fillId="17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18" borderId="6" xfId="0" applyFont="1" applyFill="1" applyBorder="1" applyAlignment="1">
      <alignment horizontal="center"/>
    </xf>
    <xf numFmtId="0" fontId="15" fillId="2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8" fillId="0" borderId="19" xfId="0" applyFont="1" applyBorder="1" applyAlignment="1">
      <alignment horizontal="center" vertical="center" wrapText="1"/>
    </xf>
    <xf numFmtId="0" fontId="15" fillId="24" borderId="15" xfId="0" applyFont="1" applyFill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/>
    <xf numFmtId="9" fontId="13" fillId="0" borderId="0" xfId="0" applyNumberFormat="1" applyFont="1"/>
    <xf numFmtId="0" fontId="13" fillId="0" borderId="16" xfId="0" applyFont="1" applyBorder="1"/>
    <xf numFmtId="3" fontId="13" fillId="0" borderId="0" xfId="0" applyNumberFormat="1" applyFont="1"/>
    <xf numFmtId="0" fontId="4" fillId="21" borderId="2" xfId="0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2" fillId="0" borderId="5" xfId="0" applyNumberFormat="1" applyFont="1" applyBorder="1" applyAlignment="1">
      <alignment horizontal="center" vertical="center"/>
    </xf>
    <xf numFmtId="2" fontId="4" fillId="21" borderId="20" xfId="0" applyNumberFormat="1" applyFont="1" applyFill="1" applyBorder="1" applyAlignment="1">
      <alignment vertical="center" wrapText="1"/>
    </xf>
    <xf numFmtId="2" fontId="4" fillId="21" borderId="21" xfId="0" applyNumberFormat="1" applyFont="1" applyFill="1" applyBorder="1" applyAlignment="1">
      <alignment vertical="center" wrapText="1"/>
    </xf>
    <xf numFmtId="2" fontId="4" fillId="21" borderId="22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4" fontId="5" fillId="12" borderId="14" xfId="0" applyNumberFormat="1" applyFont="1" applyFill="1" applyBorder="1" applyAlignment="1">
      <alignment horizontal="center" vertical="center" textRotation="90" wrapText="1"/>
    </xf>
    <xf numFmtId="4" fontId="5" fillId="12" borderId="1" xfId="0" applyNumberFormat="1" applyFont="1" applyFill="1" applyBorder="1" applyAlignment="1">
      <alignment horizontal="center" vertical="center" textRotation="90" wrapText="1"/>
    </xf>
    <xf numFmtId="0" fontId="3" fillId="0" borderId="7" xfId="0" applyFont="1" applyBorder="1"/>
    <xf numFmtId="0" fontId="3" fillId="0" borderId="5" xfId="0" applyFont="1" applyBorder="1"/>
    <xf numFmtId="0" fontId="6" fillId="13" borderId="1" xfId="0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textRotation="90" wrapText="1"/>
    </xf>
    <xf numFmtId="2" fontId="5" fillId="11" borderId="1" xfId="0" applyNumberFormat="1" applyFont="1" applyFill="1" applyBorder="1" applyAlignment="1">
      <alignment horizontal="center" vertical="center" textRotation="90" wrapText="1"/>
    </xf>
    <xf numFmtId="1" fontId="5" fillId="9" borderId="1" xfId="0" applyNumberFormat="1" applyFont="1" applyFill="1" applyBorder="1" applyAlignment="1">
      <alignment horizontal="center" vertical="center" textRotation="90" wrapText="1"/>
    </xf>
    <xf numFmtId="0" fontId="4" fillId="14" borderId="2" xfId="0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164" fontId="4" fillId="9" borderId="13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2" fillId="1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 patternType="solid">
          <fgColor rgb="FF92D050"/>
          <bgColor rgb="FF92D050"/>
        </patternFill>
      </fill>
    </dxf>
    <dxf>
      <font>
        <b/>
        <color rgb="FF9C0006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F243E"/>
          <bgColor rgb="FF0F243E"/>
        </patternFill>
      </fill>
    </dxf>
    <dxf>
      <fill>
        <patternFill patternType="solid">
          <fgColor rgb="FFA5A5A5"/>
          <bgColor rgb="FFA5A5A5"/>
        </patternFill>
      </fill>
    </dxf>
    <dxf>
      <font>
        <b/>
        <color theme="1"/>
      </font>
      <fill>
        <patternFill patternType="solid">
          <fgColor rgb="FFB26D34"/>
          <bgColor rgb="FFB26D34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Painel-style" pivot="0" count="4">
      <tableStyleElement type="headerRow" dxfId="15"/>
      <tableStyleElement type="totalRow" dxfId="14"/>
      <tableStyleElement type="firstRowStripe" dxfId="13"/>
      <tableStyleElement type="secondRowStripe" dxfId="12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2:J170">
  <tableColumns count="10">
    <tableColumn id="1" name="UNIDADE" dataDxfId="3"/>
    <tableColumn id="2" name="Baixados"/>
    <tableColumn id="3" name="Casos Novos"/>
    <tableColumn id="4" name="Baixados Líquido"/>
    <tableColumn id="5" name="Acervo Líquido"/>
    <tableColumn id="6" name="Total de Julgados"/>
    <tableColumn id="7" name="Pendentes de julgamento antigos"/>
    <tableColumn id="8" name="Pendentes de julgamento total"/>
    <tableColumn id="9" name="Taxa de Cumprimento"/>
    <tableColumn id="10" name="Percentual de processos parados há +100 dias"/>
  </tableColumns>
  <tableStyleInfo name="Paine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AQ186"/>
  <sheetViews>
    <sheetView showGridLines="0" tabSelected="1" zoomScaleSheetLayoutView="70" workbookViewId="0">
      <pane ySplit="2" topLeftCell="A18" activePane="bottomLeft" state="frozen"/>
      <selection pane="bottomLeft" activeCell="O29" sqref="O29:P29"/>
    </sheetView>
  </sheetViews>
  <sheetFormatPr defaultColWidth="14.42578125" defaultRowHeight="15" customHeight="1"/>
  <cols>
    <col min="1" max="1" width="23.140625" customWidth="1"/>
    <col min="2" max="3" width="6.140625" customWidth="1"/>
    <col min="4" max="4" width="7.28515625" customWidth="1"/>
    <col min="5" max="5" width="6.28515625" hidden="1" customWidth="1"/>
    <col min="6" max="6" width="6.28515625" customWidth="1"/>
    <col min="7" max="7" width="4.85546875" customWidth="1"/>
    <col min="8" max="8" width="5" customWidth="1"/>
    <col min="9" max="9" width="7.28515625" customWidth="1"/>
    <col min="10" max="10" width="2.7109375" hidden="1" customWidth="1"/>
    <col min="11" max="11" width="6.28515625" customWidth="1"/>
    <col min="12" max="12" width="6.5703125" customWidth="1"/>
    <col min="13" max="13" width="7.28515625" customWidth="1"/>
    <col min="14" max="14" width="4" customWidth="1"/>
    <col min="15" max="17" width="5.140625" customWidth="1"/>
    <col min="18" max="18" width="2.7109375" hidden="1" customWidth="1"/>
    <col min="19" max="19" width="6.28515625" bestFit="1" customWidth="1"/>
    <col min="20" max="20" width="5.140625" customWidth="1"/>
    <col min="21" max="21" width="5.7109375" hidden="1" customWidth="1"/>
    <col min="22" max="22" width="3" bestFit="1" customWidth="1"/>
    <col min="23" max="23" width="7.28515625" hidden="1" customWidth="1"/>
    <col min="24" max="24" width="5.7109375" hidden="1" customWidth="1"/>
    <col min="25" max="25" width="9.42578125" customWidth="1"/>
    <col min="26" max="26" width="2.7109375" hidden="1" customWidth="1"/>
    <col min="27" max="27" width="4.28515625" customWidth="1"/>
    <col min="28" max="28" width="9.42578125" customWidth="1"/>
    <col min="29" max="29" width="5.140625" bestFit="1" customWidth="1"/>
    <col min="30" max="30" width="9.42578125" customWidth="1"/>
    <col min="31" max="31" width="3" customWidth="1"/>
    <col min="32" max="32" width="5.5703125" hidden="1" customWidth="1"/>
    <col min="33" max="34" width="6.140625" hidden="1" customWidth="1"/>
    <col min="35" max="35" width="6.42578125" hidden="1" customWidth="1"/>
    <col min="36" max="36" width="5.140625" customWidth="1"/>
    <col min="37" max="37" width="5.28515625" hidden="1" customWidth="1"/>
    <col min="38" max="38" width="4.28515625" hidden="1" customWidth="1"/>
    <col min="39" max="39" width="7.42578125" customWidth="1"/>
    <col min="40" max="40" width="20.42578125" customWidth="1"/>
    <col min="41" max="41" width="20.42578125" hidden="1" customWidth="1"/>
    <col min="42" max="42" width="4.5703125" hidden="1" customWidth="1"/>
    <col min="43" max="43" width="9.140625" hidden="1" customWidth="1"/>
    <col min="44" max="44" width="0" hidden="1" customWidth="1"/>
  </cols>
  <sheetData>
    <row r="1" spans="1:43" ht="67.5" customHeight="1">
      <c r="A1" s="172" t="s">
        <v>0</v>
      </c>
      <c r="B1" s="173" t="s">
        <v>1</v>
      </c>
      <c r="C1" s="170"/>
      <c r="D1" s="170"/>
      <c r="E1" s="170"/>
      <c r="F1" s="171"/>
      <c r="G1" s="174" t="s">
        <v>2</v>
      </c>
      <c r="H1" s="170"/>
      <c r="I1" s="170"/>
      <c r="J1" s="170"/>
      <c r="K1" s="171"/>
      <c r="L1" s="175" t="s">
        <v>3</v>
      </c>
      <c r="M1" s="170"/>
      <c r="N1" s="171"/>
      <c r="O1" s="176" t="s">
        <v>4</v>
      </c>
      <c r="P1" s="170"/>
      <c r="Q1" s="170"/>
      <c r="R1" s="170"/>
      <c r="S1" s="171"/>
      <c r="T1" s="177" t="s">
        <v>5</v>
      </c>
      <c r="U1" s="170"/>
      <c r="V1" s="171"/>
      <c r="W1" s="178" t="s">
        <v>6</v>
      </c>
      <c r="X1" s="170"/>
      <c r="Y1" s="170"/>
      <c r="Z1" s="170"/>
      <c r="AA1" s="171"/>
      <c r="AB1" s="179" t="s">
        <v>7</v>
      </c>
      <c r="AC1" s="170"/>
      <c r="AD1" s="170"/>
      <c r="AE1" s="171"/>
      <c r="AF1" s="169" t="s">
        <v>8</v>
      </c>
      <c r="AG1" s="170"/>
      <c r="AH1" s="170"/>
      <c r="AI1" s="171"/>
      <c r="AJ1" s="180" t="s">
        <v>9</v>
      </c>
      <c r="AK1" s="181" t="s">
        <v>10</v>
      </c>
      <c r="AL1" s="182" t="s">
        <v>11</v>
      </c>
      <c r="AM1" s="165" t="s">
        <v>12</v>
      </c>
      <c r="AN1" s="168" t="s">
        <v>13</v>
      </c>
      <c r="AO1" s="1"/>
      <c r="AP1" s="2"/>
      <c r="AQ1" s="3"/>
    </row>
    <row r="2" spans="1:43" ht="120" customHeight="1">
      <c r="A2" s="167"/>
      <c r="B2" s="4" t="s">
        <v>14</v>
      </c>
      <c r="C2" s="4" t="s">
        <v>15</v>
      </c>
      <c r="D2" s="5" t="s">
        <v>16</v>
      </c>
      <c r="E2" s="6"/>
      <c r="F2" s="7" t="s">
        <v>17</v>
      </c>
      <c r="G2" s="8" t="s">
        <v>18</v>
      </c>
      <c r="H2" s="8" t="s">
        <v>19</v>
      </c>
      <c r="I2" s="9" t="s">
        <v>20</v>
      </c>
      <c r="J2" s="6"/>
      <c r="K2" s="10" t="s">
        <v>17</v>
      </c>
      <c r="L2" s="11" t="s">
        <v>21</v>
      </c>
      <c r="M2" s="12" t="s">
        <v>22</v>
      </c>
      <c r="N2" s="13" t="s">
        <v>17</v>
      </c>
      <c r="O2" s="14" t="s">
        <v>23</v>
      </c>
      <c r="P2" s="14" t="s">
        <v>24</v>
      </c>
      <c r="Q2" s="15" t="s">
        <v>25</v>
      </c>
      <c r="R2" s="6"/>
      <c r="S2" s="16" t="s">
        <v>17</v>
      </c>
      <c r="T2" s="17" t="s">
        <v>26</v>
      </c>
      <c r="U2" s="6"/>
      <c r="V2" s="18" t="s">
        <v>17</v>
      </c>
      <c r="W2" s="19" t="s">
        <v>27</v>
      </c>
      <c r="X2" s="19" t="s">
        <v>28</v>
      </c>
      <c r="Y2" s="19" t="s">
        <v>29</v>
      </c>
      <c r="Z2" s="6"/>
      <c r="AA2" s="19" t="s">
        <v>17</v>
      </c>
      <c r="AB2" s="20" t="s">
        <v>30</v>
      </c>
      <c r="AC2" s="20" t="s">
        <v>31</v>
      </c>
      <c r="AD2" s="20" t="s">
        <v>32</v>
      </c>
      <c r="AE2" s="20" t="s">
        <v>17</v>
      </c>
      <c r="AF2" s="21" t="s">
        <v>33</v>
      </c>
      <c r="AG2" s="21" t="s">
        <v>34</v>
      </c>
      <c r="AH2" s="21" t="s">
        <v>35</v>
      </c>
      <c r="AI2" s="21" t="s">
        <v>36</v>
      </c>
      <c r="AJ2" s="166"/>
      <c r="AK2" s="166"/>
      <c r="AL2" s="166"/>
      <c r="AM2" s="166"/>
      <c r="AN2" s="166"/>
      <c r="AO2" s="1"/>
      <c r="AP2" s="2"/>
      <c r="AQ2" s="3"/>
    </row>
    <row r="3" spans="1:43" ht="21" customHeight="1">
      <c r="A3" s="22" t="s">
        <v>37</v>
      </c>
      <c r="B3" s="183" t="s">
        <v>38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1"/>
      <c r="AF3" s="169" t="s">
        <v>8</v>
      </c>
      <c r="AG3" s="170"/>
      <c r="AH3" s="170"/>
      <c r="AI3" s="171"/>
      <c r="AJ3" s="167"/>
      <c r="AK3" s="167"/>
      <c r="AL3" s="167"/>
      <c r="AM3" s="167"/>
      <c r="AN3" s="167"/>
      <c r="AO3" s="1"/>
      <c r="AP3" s="2"/>
      <c r="AQ3" s="3"/>
    </row>
    <row r="4" spans="1:43" ht="12.75" customHeight="1">
      <c r="A4" s="23" t="s">
        <v>39</v>
      </c>
      <c r="B4" s="24"/>
      <c r="C4" s="24"/>
      <c r="D4" s="25" t="e">
        <f t="shared" ref="D4:D27" si="0">B4/C4</f>
        <v>#DIV/0!</v>
      </c>
      <c r="E4" s="26" t="e">
        <f t="shared" ref="E4:E27" si="1">D4*100</f>
        <v>#DIV/0!</v>
      </c>
      <c r="F4" s="27" t="e">
        <f>IF(D4&gt;100%,"10",IF(D4&lt;80%,"0",1-(40-E4*0.49)))</f>
        <v>#DIV/0!</v>
      </c>
      <c r="G4" s="24"/>
      <c r="H4" s="24"/>
      <c r="I4" s="28" t="e">
        <f t="shared" ref="I4:I27" si="2">(H4)/(H4+G4)</f>
        <v>#DIV/0!</v>
      </c>
      <c r="J4" s="26" t="e">
        <f t="shared" ref="J4:J27" si="3">I4*100</f>
        <v>#DIV/0!</v>
      </c>
      <c r="K4" s="29" t="e">
        <f>IF(I4&lt;=45%,"15",IF(I4&gt;70%,"0",(42-J4*0.6)))</f>
        <v>#DIV/0!</v>
      </c>
      <c r="L4" s="30"/>
      <c r="M4" s="25" t="e">
        <f t="shared" ref="M4:M27" si="4">(L4/C4)</f>
        <v>#DIV/0!</v>
      </c>
      <c r="N4" s="31" t="e">
        <f t="shared" ref="N4:N8" si="5">IF(M4&gt;=100%,"10",M4*10)</f>
        <v>#DIV/0!</v>
      </c>
      <c r="O4" s="30"/>
      <c r="P4" s="30"/>
      <c r="Q4" s="32" t="e">
        <f t="shared" ref="Q4:Q27" si="6">(O4/P4)</f>
        <v>#DIV/0!</v>
      </c>
      <c r="R4" s="26" t="e">
        <f t="shared" ref="R4:R27" si="7">Q4*100</f>
        <v>#DIV/0!</v>
      </c>
      <c r="S4" s="27" t="e">
        <f t="shared" ref="S4:S8" si="8">IF(Q4&lt;=15%,"25",IF(Q4&gt;=25%,"0",62.5-R4*2.5))</f>
        <v>#DIV/0!</v>
      </c>
      <c r="T4" s="28"/>
      <c r="U4" s="31">
        <f t="shared" ref="U4:U7" si="9">T4*100</f>
        <v>0</v>
      </c>
      <c r="V4" s="27" t="str">
        <f t="shared" ref="V4:V7" si="10">IF(T4&gt;=100%,"25",IF(T4=0%,"0",(U4*0.25)))</f>
        <v>0</v>
      </c>
      <c r="W4" s="24"/>
      <c r="X4" s="24"/>
      <c r="Y4" s="32"/>
      <c r="Z4" s="33">
        <f t="shared" ref="Z4:Z27" si="11">Y4*100</f>
        <v>0</v>
      </c>
      <c r="AA4" s="27" t="str">
        <f t="shared" ref="AA4:AA8" si="12">IF(Y4&gt;10%,"0",IF(Y4=0%,"15",15-Z4*1.5))</f>
        <v>15</v>
      </c>
      <c r="AB4" s="24"/>
      <c r="AC4" s="24"/>
      <c r="AD4" s="32">
        <f t="shared" ref="AD4:AD27" si="13">IF(AC4=0,0%,AB4/AC4)</f>
        <v>0</v>
      </c>
      <c r="AE4" s="27" t="str">
        <f>IF(AD4&lt;=0.1%,"0",IF(AND(AD4&gt;0.1%),"-3"))</f>
        <v>0</v>
      </c>
      <c r="AF4" s="35">
        <f>IFERROR(VLOOKUP(AO4,Cláusulas!A:F,3,0),0)</f>
        <v>0</v>
      </c>
      <c r="AG4" s="35">
        <f>IFERROR(VLOOKUP(AO4,Cláusulas!A:F,4,0),0)</f>
        <v>0</v>
      </c>
      <c r="AH4" s="35">
        <f>IFERROR(VLOOKUP(AO4,Cláusulas!A:F,5,0),0)</f>
        <v>0</v>
      </c>
      <c r="AI4" s="36">
        <f>IFERROR(VLOOKUP(AO4,Saúde!A:Z,2,0),0)</f>
        <v>0</v>
      </c>
      <c r="AJ4" s="37"/>
      <c r="AK4" s="37">
        <v>0</v>
      </c>
      <c r="AL4" s="37">
        <v>0</v>
      </c>
      <c r="AM4" s="38" t="e">
        <f t="shared" ref="AM4:AM27" si="14">F4+K4+N4+S4+V4+AA4+AE4+AJ4+AK4-AL4</f>
        <v>#DIV/0!</v>
      </c>
      <c r="AN4" s="39" t="e">
        <f t="shared" ref="AN4:AN27" si="15">IF(AM4&gt;=95,"EXCELÊNCIA",IF(AND(AM4&lt;95,AM4&gt;=90),"OURO",IF(AND(AM4&lt;90,AM4&gt;=80),"PRATA",IF(AND(AM4&gt;=70,AM4&lt;80),"BRONZE",IF(AND(AM4&lt;70),"INICIAL")))))</f>
        <v>#DIV/0!</v>
      </c>
      <c r="AO4" s="40" t="s">
        <v>40</v>
      </c>
      <c r="AP4" s="2"/>
      <c r="AQ4" s="41" t="s">
        <v>41</v>
      </c>
    </row>
    <row r="5" spans="1:43" ht="12.75" customHeight="1">
      <c r="A5" s="42" t="s">
        <v>42</v>
      </c>
      <c r="B5" s="24"/>
      <c r="C5" s="24"/>
      <c r="D5" s="25" t="e">
        <f t="shared" si="0"/>
        <v>#DIV/0!</v>
      </c>
      <c r="E5" s="26" t="e">
        <f t="shared" si="1"/>
        <v>#DIV/0!</v>
      </c>
      <c r="F5" s="27" t="e">
        <f t="shared" ref="F5:F30" si="16">IF(D5&gt;100%,"10",IF(D5&lt;80%,"0",1-(40-E5*0.49)))</f>
        <v>#DIV/0!</v>
      </c>
      <c r="G5" s="24"/>
      <c r="H5" s="24"/>
      <c r="I5" s="28" t="e">
        <f t="shared" si="2"/>
        <v>#DIV/0!</v>
      </c>
      <c r="J5" s="26" t="e">
        <f t="shared" si="3"/>
        <v>#DIV/0!</v>
      </c>
      <c r="K5" s="29" t="e">
        <f t="shared" ref="K5:K27" si="17">IF(I5&lt;=45%,"15",IF(I5&gt;70%,"0",(42-J5*0.6)))</f>
        <v>#DIV/0!</v>
      </c>
      <c r="L5" s="30"/>
      <c r="M5" s="25" t="e">
        <f t="shared" si="4"/>
        <v>#DIV/0!</v>
      </c>
      <c r="N5" s="31" t="e">
        <f t="shared" si="5"/>
        <v>#DIV/0!</v>
      </c>
      <c r="O5" s="30"/>
      <c r="P5" s="30"/>
      <c r="Q5" s="32" t="e">
        <f t="shared" si="6"/>
        <v>#DIV/0!</v>
      </c>
      <c r="R5" s="26" t="e">
        <f t="shared" si="7"/>
        <v>#DIV/0!</v>
      </c>
      <c r="S5" s="27" t="e">
        <f t="shared" si="8"/>
        <v>#DIV/0!</v>
      </c>
      <c r="T5" s="28"/>
      <c r="U5" s="31">
        <f t="shared" si="9"/>
        <v>0</v>
      </c>
      <c r="V5" s="27" t="str">
        <f t="shared" si="10"/>
        <v>0</v>
      </c>
      <c r="W5" s="24"/>
      <c r="X5" s="24"/>
      <c r="Y5" s="32"/>
      <c r="Z5" s="33">
        <f t="shared" si="11"/>
        <v>0</v>
      </c>
      <c r="AA5" s="27" t="str">
        <f t="shared" si="12"/>
        <v>15</v>
      </c>
      <c r="AB5" s="24"/>
      <c r="AC5" s="24"/>
      <c r="AD5" s="32">
        <f t="shared" si="13"/>
        <v>0</v>
      </c>
      <c r="AE5" s="27" t="str">
        <f t="shared" ref="AE5:AE30" si="18">IF(AD5&lt;=0.1%,"0",IF(AND(AD5&gt;0.1%),"-3"))</f>
        <v>0</v>
      </c>
      <c r="AF5" s="35">
        <f>IFERROR(VLOOKUP(AO5,Cláusulas!A:F,3,0),0)</f>
        <v>0</v>
      </c>
      <c r="AG5" s="35">
        <f>IFERROR(VLOOKUP(AO5,Cláusulas!A:F,4,0),0)</f>
        <v>0</v>
      </c>
      <c r="AH5" s="35">
        <f>IFERROR(VLOOKUP(AO5,Cláusulas!A:F,5,0),0)</f>
        <v>0</v>
      </c>
      <c r="AI5" s="36">
        <f>IFERROR(VLOOKUP(AO5,Saúde!A:Z,2,0),0)</f>
        <v>0</v>
      </c>
      <c r="AJ5" s="37"/>
      <c r="AK5" s="37">
        <v>0</v>
      </c>
      <c r="AL5" s="37">
        <v>0</v>
      </c>
      <c r="AM5" s="38" t="e">
        <f t="shared" si="14"/>
        <v>#DIV/0!</v>
      </c>
      <c r="AN5" s="39" t="e">
        <f t="shared" si="15"/>
        <v>#DIV/0!</v>
      </c>
      <c r="AO5" s="40" t="s">
        <v>43</v>
      </c>
      <c r="AP5" s="2"/>
      <c r="AQ5" s="41" t="s">
        <v>44</v>
      </c>
    </row>
    <row r="6" spans="1:43" ht="12.75" customHeight="1">
      <c r="A6" s="42" t="s">
        <v>45</v>
      </c>
      <c r="B6" s="24"/>
      <c r="C6" s="24"/>
      <c r="D6" s="25" t="e">
        <f t="shared" si="0"/>
        <v>#DIV/0!</v>
      </c>
      <c r="E6" s="26" t="e">
        <f t="shared" si="1"/>
        <v>#DIV/0!</v>
      </c>
      <c r="F6" s="27" t="e">
        <f t="shared" si="16"/>
        <v>#DIV/0!</v>
      </c>
      <c r="G6" s="24"/>
      <c r="H6" s="24"/>
      <c r="I6" s="28" t="e">
        <f t="shared" si="2"/>
        <v>#DIV/0!</v>
      </c>
      <c r="J6" s="26" t="e">
        <f t="shared" si="3"/>
        <v>#DIV/0!</v>
      </c>
      <c r="K6" s="29" t="e">
        <f t="shared" si="17"/>
        <v>#DIV/0!</v>
      </c>
      <c r="L6" s="30"/>
      <c r="M6" s="25" t="e">
        <f t="shared" si="4"/>
        <v>#DIV/0!</v>
      </c>
      <c r="N6" s="31" t="e">
        <f t="shared" si="5"/>
        <v>#DIV/0!</v>
      </c>
      <c r="O6" s="30"/>
      <c r="P6" s="30"/>
      <c r="Q6" s="32" t="e">
        <f t="shared" si="6"/>
        <v>#DIV/0!</v>
      </c>
      <c r="R6" s="26" t="e">
        <f t="shared" si="7"/>
        <v>#DIV/0!</v>
      </c>
      <c r="S6" s="27" t="e">
        <f t="shared" si="8"/>
        <v>#DIV/0!</v>
      </c>
      <c r="T6" s="28"/>
      <c r="U6" s="31">
        <f t="shared" si="9"/>
        <v>0</v>
      </c>
      <c r="V6" s="27" t="str">
        <f t="shared" si="10"/>
        <v>0</v>
      </c>
      <c r="W6" s="24"/>
      <c r="X6" s="24"/>
      <c r="Y6" s="32"/>
      <c r="Z6" s="33">
        <f t="shared" si="11"/>
        <v>0</v>
      </c>
      <c r="AA6" s="27" t="str">
        <f t="shared" si="12"/>
        <v>15</v>
      </c>
      <c r="AB6" s="24"/>
      <c r="AC6" s="24"/>
      <c r="AD6" s="32">
        <f t="shared" si="13"/>
        <v>0</v>
      </c>
      <c r="AE6" s="27" t="str">
        <f t="shared" si="18"/>
        <v>0</v>
      </c>
      <c r="AF6" s="35">
        <f>IFERROR(VLOOKUP(AO6,Cláusulas!A:F,3,0),0)</f>
        <v>0</v>
      </c>
      <c r="AG6" s="35">
        <f>IFERROR(VLOOKUP(AO6,Cláusulas!A:F,4,0),0)</f>
        <v>0</v>
      </c>
      <c r="AH6" s="35">
        <f>IFERROR(VLOOKUP(AO6,Cláusulas!A:F,5,0),0)</f>
        <v>0</v>
      </c>
      <c r="AI6" s="36">
        <f>IFERROR(VLOOKUP(AO6,Saúde!A:Z,2,0),0)</f>
        <v>0</v>
      </c>
      <c r="AJ6" s="37"/>
      <c r="AK6" s="37">
        <v>0</v>
      </c>
      <c r="AL6" s="37">
        <v>0</v>
      </c>
      <c r="AM6" s="38" t="e">
        <f t="shared" si="14"/>
        <v>#DIV/0!</v>
      </c>
      <c r="AN6" s="39" t="e">
        <f t="shared" si="15"/>
        <v>#DIV/0!</v>
      </c>
      <c r="AO6" s="40" t="s">
        <v>46</v>
      </c>
      <c r="AP6" s="2"/>
      <c r="AQ6" s="41" t="s">
        <v>47</v>
      </c>
    </row>
    <row r="7" spans="1:43" ht="12.75" customHeight="1">
      <c r="A7" s="42" t="s">
        <v>48</v>
      </c>
      <c r="B7" s="24"/>
      <c r="C7" s="24"/>
      <c r="D7" s="25" t="e">
        <f t="shared" si="0"/>
        <v>#DIV/0!</v>
      </c>
      <c r="E7" s="26" t="e">
        <f t="shared" si="1"/>
        <v>#DIV/0!</v>
      </c>
      <c r="F7" s="27" t="e">
        <f t="shared" si="16"/>
        <v>#DIV/0!</v>
      </c>
      <c r="G7" s="24"/>
      <c r="H7" s="24"/>
      <c r="I7" s="28" t="e">
        <f t="shared" si="2"/>
        <v>#DIV/0!</v>
      </c>
      <c r="J7" s="26" t="e">
        <f t="shared" si="3"/>
        <v>#DIV/0!</v>
      </c>
      <c r="K7" s="29" t="e">
        <f t="shared" si="17"/>
        <v>#DIV/0!</v>
      </c>
      <c r="L7" s="30"/>
      <c r="M7" s="25" t="e">
        <f t="shared" si="4"/>
        <v>#DIV/0!</v>
      </c>
      <c r="N7" s="31" t="e">
        <f t="shared" si="5"/>
        <v>#DIV/0!</v>
      </c>
      <c r="O7" s="30"/>
      <c r="P7" s="30"/>
      <c r="Q7" s="32" t="e">
        <f t="shared" si="6"/>
        <v>#DIV/0!</v>
      </c>
      <c r="R7" s="26" t="e">
        <f t="shared" si="7"/>
        <v>#DIV/0!</v>
      </c>
      <c r="S7" s="27" t="e">
        <f t="shared" si="8"/>
        <v>#DIV/0!</v>
      </c>
      <c r="T7" s="28"/>
      <c r="U7" s="31">
        <f t="shared" si="9"/>
        <v>0</v>
      </c>
      <c r="V7" s="27" t="str">
        <f t="shared" si="10"/>
        <v>0</v>
      </c>
      <c r="W7" s="24"/>
      <c r="X7" s="24"/>
      <c r="Y7" s="32"/>
      <c r="Z7" s="33">
        <f t="shared" si="11"/>
        <v>0</v>
      </c>
      <c r="AA7" s="27" t="str">
        <f t="shared" si="12"/>
        <v>15</v>
      </c>
      <c r="AB7" s="24"/>
      <c r="AC7" s="24"/>
      <c r="AD7" s="32">
        <f t="shared" si="13"/>
        <v>0</v>
      </c>
      <c r="AE7" s="27" t="str">
        <f t="shared" si="18"/>
        <v>0</v>
      </c>
      <c r="AF7" s="35">
        <f>IFERROR(VLOOKUP(AO7,Cláusulas!A:F,3,0),0)</f>
        <v>0</v>
      </c>
      <c r="AG7" s="35">
        <f>IFERROR(VLOOKUP(AO7,Cláusulas!A:F,4,0),0)</f>
        <v>0</v>
      </c>
      <c r="AH7" s="35">
        <f>IFERROR(VLOOKUP(AO7,Cláusulas!A:F,5,0),0)</f>
        <v>0</v>
      </c>
      <c r="AI7" s="36">
        <f>IFERROR(VLOOKUP(AO7,Saúde!A:Z,2,0),0)</f>
        <v>0</v>
      </c>
      <c r="AJ7" s="37"/>
      <c r="AK7" s="37">
        <v>0</v>
      </c>
      <c r="AL7" s="37">
        <v>0</v>
      </c>
      <c r="AM7" s="38" t="e">
        <f t="shared" si="14"/>
        <v>#DIV/0!</v>
      </c>
      <c r="AN7" s="39" t="e">
        <f t="shared" si="15"/>
        <v>#DIV/0!</v>
      </c>
      <c r="AO7" s="40" t="s">
        <v>49</v>
      </c>
      <c r="AP7" s="2"/>
      <c r="AQ7" s="41" t="s">
        <v>50</v>
      </c>
    </row>
    <row r="8" spans="1:43" ht="12.75" customHeight="1">
      <c r="A8" s="42" t="s">
        <v>51</v>
      </c>
      <c r="B8" s="24"/>
      <c r="C8" s="24"/>
      <c r="D8" s="25" t="e">
        <f t="shared" si="0"/>
        <v>#DIV/0!</v>
      </c>
      <c r="E8" s="26" t="e">
        <f t="shared" ref="E8" si="19">D8*100</f>
        <v>#DIV/0!</v>
      </c>
      <c r="F8" s="27" t="e">
        <f t="shared" si="16"/>
        <v>#DIV/0!</v>
      </c>
      <c r="G8" s="24"/>
      <c r="H8" s="24"/>
      <c r="I8" s="28" t="e">
        <f t="shared" si="2"/>
        <v>#DIV/0!</v>
      </c>
      <c r="J8" s="26" t="e">
        <f t="shared" si="3"/>
        <v>#DIV/0!</v>
      </c>
      <c r="K8" s="29" t="e">
        <f t="shared" si="17"/>
        <v>#DIV/0!</v>
      </c>
      <c r="L8" s="30"/>
      <c r="M8" s="25" t="e">
        <f t="shared" si="4"/>
        <v>#DIV/0!</v>
      </c>
      <c r="N8" s="31" t="e">
        <f t="shared" si="5"/>
        <v>#DIV/0!</v>
      </c>
      <c r="O8" s="30"/>
      <c r="P8" s="30"/>
      <c r="Q8" s="32" t="e">
        <f t="shared" si="6"/>
        <v>#DIV/0!</v>
      </c>
      <c r="R8" s="26" t="e">
        <f t="shared" si="7"/>
        <v>#DIV/0!</v>
      </c>
      <c r="S8" s="27" t="e">
        <f t="shared" si="8"/>
        <v>#DIV/0!</v>
      </c>
      <c r="T8" s="28"/>
      <c r="U8" s="31">
        <f t="shared" ref="U8" si="20">T8*100</f>
        <v>0</v>
      </c>
      <c r="V8" s="27" t="str">
        <f t="shared" ref="V8" si="21">IF(T8&gt;=100%,"25",IF(T8=0%,"0",(U8*0.25)))</f>
        <v>0</v>
      </c>
      <c r="W8" s="24"/>
      <c r="X8" s="24"/>
      <c r="Y8" s="32"/>
      <c r="Z8" s="33">
        <f t="shared" si="11"/>
        <v>0</v>
      </c>
      <c r="AA8" s="27" t="str">
        <f t="shared" si="12"/>
        <v>15</v>
      </c>
      <c r="AB8" s="24"/>
      <c r="AC8" s="24"/>
      <c r="AD8" s="32">
        <f t="shared" si="13"/>
        <v>0</v>
      </c>
      <c r="AE8" s="27" t="str">
        <f t="shared" si="18"/>
        <v>0</v>
      </c>
      <c r="AF8" s="35">
        <f>IFERROR(VLOOKUP(AO8,Cláusulas!A:F,3,0),0)</f>
        <v>0</v>
      </c>
      <c r="AG8" s="35">
        <f>IFERROR(VLOOKUP(AO8,Cláusulas!A:F,4,0),0)</f>
        <v>0</v>
      </c>
      <c r="AH8" s="35">
        <f>IFERROR(VLOOKUP(AO8,Cláusulas!A:F,5,0),0)</f>
        <v>0</v>
      </c>
      <c r="AI8" s="36">
        <f>IFERROR(VLOOKUP(AO8,Saúde!A:Z,2,0),0)</f>
        <v>0</v>
      </c>
      <c r="AJ8" s="37"/>
      <c r="AK8" s="37">
        <v>0</v>
      </c>
      <c r="AL8" s="37">
        <v>0</v>
      </c>
      <c r="AM8" s="38" t="e">
        <f t="shared" si="14"/>
        <v>#DIV/0!</v>
      </c>
      <c r="AN8" s="39" t="e">
        <f t="shared" si="15"/>
        <v>#DIV/0!</v>
      </c>
      <c r="AO8" s="40" t="s">
        <v>52</v>
      </c>
      <c r="AP8" s="2"/>
      <c r="AQ8" s="41" t="s">
        <v>53</v>
      </c>
    </row>
    <row r="9" spans="1:43" ht="12.75" customHeight="1">
      <c r="A9" s="42" t="s">
        <v>54</v>
      </c>
      <c r="B9" s="24"/>
      <c r="C9" s="24"/>
      <c r="D9" s="25" t="e">
        <f t="shared" si="0"/>
        <v>#DIV/0!</v>
      </c>
      <c r="E9" s="26" t="e">
        <f t="shared" si="1"/>
        <v>#DIV/0!</v>
      </c>
      <c r="F9" s="27" t="e">
        <f t="shared" si="16"/>
        <v>#DIV/0!</v>
      </c>
      <c r="G9" s="24"/>
      <c r="H9" s="24"/>
      <c r="I9" s="28" t="e">
        <f t="shared" si="2"/>
        <v>#DIV/0!</v>
      </c>
      <c r="J9" s="26" t="e">
        <f t="shared" si="3"/>
        <v>#DIV/0!</v>
      </c>
      <c r="K9" s="29" t="e">
        <f t="shared" si="17"/>
        <v>#DIV/0!</v>
      </c>
      <c r="L9" s="30"/>
      <c r="M9" s="25" t="e">
        <f t="shared" si="4"/>
        <v>#DIV/0!</v>
      </c>
      <c r="N9" s="31" t="e">
        <f t="shared" ref="N9:N27" si="22">IF(M9&gt;=100%,"10",M9*10)</f>
        <v>#DIV/0!</v>
      </c>
      <c r="O9" s="30"/>
      <c r="P9" s="30"/>
      <c r="Q9" s="32" t="e">
        <f t="shared" si="6"/>
        <v>#DIV/0!</v>
      </c>
      <c r="R9" s="26" t="e">
        <f t="shared" si="7"/>
        <v>#DIV/0!</v>
      </c>
      <c r="S9" s="27" t="e">
        <f t="shared" ref="S9:S27" si="23">IF(Q9&lt;=15%,"25",IF(Q9&gt;=25%,"0",62.5-R9*2.5))</f>
        <v>#DIV/0!</v>
      </c>
      <c r="T9" s="28"/>
      <c r="U9" s="31">
        <f t="shared" ref="U9:U27" si="24">T9*100</f>
        <v>0</v>
      </c>
      <c r="V9" s="27" t="str">
        <f t="shared" ref="V9:V27" si="25">IF(T9&gt;=100%,"25",IF(T9=0%,"0",(U9*0.25)))</f>
        <v>0</v>
      </c>
      <c r="W9" s="24"/>
      <c r="X9" s="24"/>
      <c r="Y9" s="32"/>
      <c r="Z9" s="33">
        <f t="shared" si="11"/>
        <v>0</v>
      </c>
      <c r="AA9" s="27" t="str">
        <f t="shared" ref="AA9:AA27" si="26">IF(Y9&gt;10%,"0",IF(Y9=0%,"15",15-Z9*1.5))</f>
        <v>15</v>
      </c>
      <c r="AB9" s="24"/>
      <c r="AC9" s="24"/>
      <c r="AD9" s="32">
        <f t="shared" si="13"/>
        <v>0</v>
      </c>
      <c r="AE9" s="27" t="str">
        <f t="shared" si="18"/>
        <v>0</v>
      </c>
      <c r="AF9" s="35">
        <f>IFERROR(VLOOKUP(AO9,Cláusulas!A:F,3,0),0)</f>
        <v>0</v>
      </c>
      <c r="AG9" s="35">
        <f>IFERROR(VLOOKUP(AO9,Cláusulas!A:F,4,0),0)</f>
        <v>0</v>
      </c>
      <c r="AH9" s="35">
        <f>IFERROR(VLOOKUP(AO9,Cláusulas!A:F,5,0),0)</f>
        <v>0</v>
      </c>
      <c r="AI9" s="36">
        <f>IFERROR(VLOOKUP(AO9,Saúde!A:Z,2,0),0)</f>
        <v>0</v>
      </c>
      <c r="AJ9" s="37"/>
      <c r="AK9" s="37">
        <v>0</v>
      </c>
      <c r="AL9" s="37">
        <v>0</v>
      </c>
      <c r="AM9" s="38" t="e">
        <f t="shared" si="14"/>
        <v>#DIV/0!</v>
      </c>
      <c r="AN9" s="39" t="e">
        <f t="shared" si="15"/>
        <v>#DIV/0!</v>
      </c>
      <c r="AO9" s="40" t="s">
        <v>55</v>
      </c>
      <c r="AP9" s="2"/>
      <c r="AQ9" s="46" t="s">
        <v>56</v>
      </c>
    </row>
    <row r="10" spans="1:43" ht="12.75" customHeight="1">
      <c r="A10" s="42" t="s">
        <v>57</v>
      </c>
      <c r="B10" s="24"/>
      <c r="C10" s="24"/>
      <c r="D10" s="25" t="e">
        <f t="shared" si="0"/>
        <v>#DIV/0!</v>
      </c>
      <c r="E10" s="26" t="e">
        <f t="shared" si="1"/>
        <v>#DIV/0!</v>
      </c>
      <c r="F10" s="27" t="e">
        <f t="shared" si="16"/>
        <v>#DIV/0!</v>
      </c>
      <c r="G10" s="24"/>
      <c r="H10" s="24"/>
      <c r="I10" s="28" t="e">
        <f t="shared" si="2"/>
        <v>#DIV/0!</v>
      </c>
      <c r="J10" s="26" t="e">
        <f t="shared" si="3"/>
        <v>#DIV/0!</v>
      </c>
      <c r="K10" s="29" t="e">
        <f t="shared" si="17"/>
        <v>#DIV/0!</v>
      </c>
      <c r="L10" s="30"/>
      <c r="M10" s="25" t="e">
        <f t="shared" si="4"/>
        <v>#DIV/0!</v>
      </c>
      <c r="N10" s="31" t="e">
        <f t="shared" si="22"/>
        <v>#DIV/0!</v>
      </c>
      <c r="O10" s="30"/>
      <c r="P10" s="30"/>
      <c r="Q10" s="32" t="e">
        <f t="shared" si="6"/>
        <v>#DIV/0!</v>
      </c>
      <c r="R10" s="26" t="e">
        <f t="shared" si="7"/>
        <v>#DIV/0!</v>
      </c>
      <c r="S10" s="27" t="e">
        <f t="shared" si="23"/>
        <v>#DIV/0!</v>
      </c>
      <c r="T10" s="28"/>
      <c r="U10" s="31">
        <f t="shared" si="24"/>
        <v>0</v>
      </c>
      <c r="V10" s="27" t="str">
        <f t="shared" si="25"/>
        <v>0</v>
      </c>
      <c r="W10" s="24"/>
      <c r="X10" s="24"/>
      <c r="Y10" s="32"/>
      <c r="Z10" s="33">
        <f t="shared" si="11"/>
        <v>0</v>
      </c>
      <c r="AA10" s="27" t="str">
        <f t="shared" si="26"/>
        <v>15</v>
      </c>
      <c r="AB10" s="24"/>
      <c r="AC10" s="24"/>
      <c r="AD10" s="32">
        <f t="shared" si="13"/>
        <v>0</v>
      </c>
      <c r="AE10" s="27" t="str">
        <f t="shared" si="18"/>
        <v>0</v>
      </c>
      <c r="AF10" s="35">
        <f>IFERROR(VLOOKUP(AO10,Cláusulas!A:F,3,0),0)</f>
        <v>0</v>
      </c>
      <c r="AG10" s="35">
        <f>IFERROR(VLOOKUP(AO10,Cláusulas!A:F,4,0),0)</f>
        <v>0</v>
      </c>
      <c r="AH10" s="35">
        <f>IFERROR(VLOOKUP(AO10,Cláusulas!A:F,5,0),0)</f>
        <v>0</v>
      </c>
      <c r="AI10" s="36">
        <f>IFERROR(VLOOKUP(AO10,Saúde!A:Z,2,0),0)</f>
        <v>0</v>
      </c>
      <c r="AJ10" s="37"/>
      <c r="AK10" s="37">
        <v>0</v>
      </c>
      <c r="AL10" s="37">
        <v>0</v>
      </c>
      <c r="AM10" s="38" t="e">
        <f t="shared" si="14"/>
        <v>#DIV/0!</v>
      </c>
      <c r="AN10" s="39" t="e">
        <f t="shared" si="15"/>
        <v>#DIV/0!</v>
      </c>
      <c r="AO10" s="40" t="s">
        <v>58</v>
      </c>
      <c r="AP10" s="2"/>
      <c r="AQ10" s="46" t="s">
        <v>59</v>
      </c>
    </row>
    <row r="11" spans="1:43" ht="12.75" customHeight="1">
      <c r="A11" s="42" t="s">
        <v>60</v>
      </c>
      <c r="B11" s="24"/>
      <c r="C11" s="24"/>
      <c r="D11" s="25" t="e">
        <f t="shared" si="0"/>
        <v>#DIV/0!</v>
      </c>
      <c r="E11" s="26" t="e">
        <f t="shared" si="1"/>
        <v>#DIV/0!</v>
      </c>
      <c r="F11" s="27" t="e">
        <f t="shared" si="16"/>
        <v>#DIV/0!</v>
      </c>
      <c r="G11" s="24"/>
      <c r="H11" s="24"/>
      <c r="I11" s="28" t="e">
        <f t="shared" si="2"/>
        <v>#DIV/0!</v>
      </c>
      <c r="J11" s="26" t="e">
        <f t="shared" si="3"/>
        <v>#DIV/0!</v>
      </c>
      <c r="K11" s="29" t="e">
        <f t="shared" si="17"/>
        <v>#DIV/0!</v>
      </c>
      <c r="L11" s="30"/>
      <c r="M11" s="25" t="e">
        <f t="shared" si="4"/>
        <v>#DIV/0!</v>
      </c>
      <c r="N11" s="31" t="e">
        <f t="shared" si="22"/>
        <v>#DIV/0!</v>
      </c>
      <c r="O11" s="30"/>
      <c r="P11" s="30"/>
      <c r="Q11" s="32" t="e">
        <f t="shared" si="6"/>
        <v>#DIV/0!</v>
      </c>
      <c r="R11" s="26" t="e">
        <f t="shared" si="7"/>
        <v>#DIV/0!</v>
      </c>
      <c r="S11" s="27" t="e">
        <f t="shared" si="23"/>
        <v>#DIV/0!</v>
      </c>
      <c r="T11" s="28"/>
      <c r="U11" s="31">
        <f t="shared" si="24"/>
        <v>0</v>
      </c>
      <c r="V11" s="27" t="str">
        <f t="shared" si="25"/>
        <v>0</v>
      </c>
      <c r="W11" s="24"/>
      <c r="X11" s="24"/>
      <c r="Y11" s="32"/>
      <c r="Z11" s="33">
        <f t="shared" si="11"/>
        <v>0</v>
      </c>
      <c r="AA11" s="27" t="str">
        <f t="shared" si="26"/>
        <v>15</v>
      </c>
      <c r="AB11" s="24"/>
      <c r="AC11" s="24"/>
      <c r="AD11" s="32">
        <f t="shared" si="13"/>
        <v>0</v>
      </c>
      <c r="AE11" s="27" t="str">
        <f t="shared" si="18"/>
        <v>0</v>
      </c>
      <c r="AF11" s="35">
        <f>IFERROR(VLOOKUP(AO11,Cláusulas!A:F,3,0),0)</f>
        <v>0</v>
      </c>
      <c r="AG11" s="35">
        <f>IFERROR(VLOOKUP(AO11,Cláusulas!A:F,4,0),0)</f>
        <v>0</v>
      </c>
      <c r="AH11" s="35">
        <f>IFERROR(VLOOKUP(AO11,Cláusulas!A:F,5,0),0)</f>
        <v>0</v>
      </c>
      <c r="AI11" s="36">
        <f>IFERROR(VLOOKUP(AO11,Saúde!A:Z,2,0),0)</f>
        <v>0</v>
      </c>
      <c r="AJ11" s="37"/>
      <c r="AK11" s="37">
        <v>0</v>
      </c>
      <c r="AL11" s="37">
        <v>0</v>
      </c>
      <c r="AM11" s="38" t="e">
        <f t="shared" si="14"/>
        <v>#DIV/0!</v>
      </c>
      <c r="AN11" s="39" t="e">
        <f t="shared" si="15"/>
        <v>#DIV/0!</v>
      </c>
      <c r="AO11" s="40" t="s">
        <v>61</v>
      </c>
      <c r="AP11" s="2"/>
      <c r="AQ11" s="46" t="s">
        <v>62</v>
      </c>
    </row>
    <row r="12" spans="1:43" ht="12.75" customHeight="1">
      <c r="A12" s="42" t="s">
        <v>63</v>
      </c>
      <c r="B12" s="24"/>
      <c r="C12" s="24"/>
      <c r="D12" s="25" t="e">
        <f t="shared" si="0"/>
        <v>#DIV/0!</v>
      </c>
      <c r="E12" s="26" t="e">
        <f t="shared" si="1"/>
        <v>#DIV/0!</v>
      </c>
      <c r="F12" s="27" t="e">
        <f t="shared" si="16"/>
        <v>#DIV/0!</v>
      </c>
      <c r="G12" s="24"/>
      <c r="H12" s="24"/>
      <c r="I12" s="28" t="e">
        <f t="shared" si="2"/>
        <v>#DIV/0!</v>
      </c>
      <c r="J12" s="26" t="e">
        <f t="shared" si="3"/>
        <v>#DIV/0!</v>
      </c>
      <c r="K12" s="29" t="e">
        <f t="shared" si="17"/>
        <v>#DIV/0!</v>
      </c>
      <c r="L12" s="30"/>
      <c r="M12" s="25" t="e">
        <f t="shared" si="4"/>
        <v>#DIV/0!</v>
      </c>
      <c r="N12" s="31" t="e">
        <f t="shared" si="22"/>
        <v>#DIV/0!</v>
      </c>
      <c r="O12" s="30"/>
      <c r="P12" s="30"/>
      <c r="Q12" s="32" t="e">
        <f t="shared" si="6"/>
        <v>#DIV/0!</v>
      </c>
      <c r="R12" s="26" t="e">
        <f t="shared" si="7"/>
        <v>#DIV/0!</v>
      </c>
      <c r="S12" s="27" t="e">
        <f t="shared" si="23"/>
        <v>#DIV/0!</v>
      </c>
      <c r="T12" s="28"/>
      <c r="U12" s="31">
        <f t="shared" si="24"/>
        <v>0</v>
      </c>
      <c r="V12" s="27" t="str">
        <f t="shared" si="25"/>
        <v>0</v>
      </c>
      <c r="W12" s="24"/>
      <c r="X12" s="24"/>
      <c r="Y12" s="32"/>
      <c r="Z12" s="33">
        <f t="shared" si="11"/>
        <v>0</v>
      </c>
      <c r="AA12" s="27" t="str">
        <f t="shared" si="26"/>
        <v>15</v>
      </c>
      <c r="AB12" s="24"/>
      <c r="AC12" s="24"/>
      <c r="AD12" s="32">
        <f t="shared" si="13"/>
        <v>0</v>
      </c>
      <c r="AE12" s="27" t="str">
        <f t="shared" si="18"/>
        <v>0</v>
      </c>
      <c r="AF12" s="35">
        <f>IFERROR(VLOOKUP(AO12,Cláusulas!A:F,3,0),0)</f>
        <v>0</v>
      </c>
      <c r="AG12" s="35">
        <f>IFERROR(VLOOKUP(AO12,Cláusulas!A:F,4,0),0)</f>
        <v>0</v>
      </c>
      <c r="AH12" s="35">
        <f>IFERROR(VLOOKUP(AO12,Cláusulas!A:F,5,0),0)</f>
        <v>0</v>
      </c>
      <c r="AI12" s="36">
        <f>IFERROR(VLOOKUP(AO12,Saúde!A:Z,2,0),0)</f>
        <v>0</v>
      </c>
      <c r="AJ12" s="37"/>
      <c r="AK12" s="37">
        <v>0</v>
      </c>
      <c r="AL12" s="37">
        <v>0</v>
      </c>
      <c r="AM12" s="38" t="e">
        <f t="shared" si="14"/>
        <v>#DIV/0!</v>
      </c>
      <c r="AN12" s="39" t="e">
        <f t="shared" si="15"/>
        <v>#DIV/0!</v>
      </c>
      <c r="AO12" s="40" t="s">
        <v>64</v>
      </c>
      <c r="AP12" s="2"/>
      <c r="AQ12" s="41" t="s">
        <v>65</v>
      </c>
    </row>
    <row r="13" spans="1:43" ht="12.75" customHeight="1">
      <c r="A13" s="42" t="s">
        <v>66</v>
      </c>
      <c r="B13" s="24"/>
      <c r="C13" s="24"/>
      <c r="D13" s="25" t="e">
        <f t="shared" si="0"/>
        <v>#DIV/0!</v>
      </c>
      <c r="E13" s="26" t="e">
        <f t="shared" si="1"/>
        <v>#DIV/0!</v>
      </c>
      <c r="F13" s="27" t="e">
        <f t="shared" si="16"/>
        <v>#DIV/0!</v>
      </c>
      <c r="G13" s="24"/>
      <c r="H13" s="24"/>
      <c r="I13" s="28" t="e">
        <f t="shared" si="2"/>
        <v>#DIV/0!</v>
      </c>
      <c r="J13" s="26" t="e">
        <f t="shared" si="3"/>
        <v>#DIV/0!</v>
      </c>
      <c r="K13" s="29" t="e">
        <f t="shared" si="17"/>
        <v>#DIV/0!</v>
      </c>
      <c r="L13" s="30"/>
      <c r="M13" s="25" t="e">
        <f t="shared" si="4"/>
        <v>#DIV/0!</v>
      </c>
      <c r="N13" s="31" t="e">
        <f t="shared" si="22"/>
        <v>#DIV/0!</v>
      </c>
      <c r="O13" s="30"/>
      <c r="P13" s="30"/>
      <c r="Q13" s="32" t="e">
        <f t="shared" si="6"/>
        <v>#DIV/0!</v>
      </c>
      <c r="R13" s="26" t="e">
        <f t="shared" si="7"/>
        <v>#DIV/0!</v>
      </c>
      <c r="S13" s="27" t="e">
        <f t="shared" si="23"/>
        <v>#DIV/0!</v>
      </c>
      <c r="T13" s="28"/>
      <c r="U13" s="31">
        <f t="shared" si="24"/>
        <v>0</v>
      </c>
      <c r="V13" s="27" t="str">
        <f t="shared" si="25"/>
        <v>0</v>
      </c>
      <c r="W13" s="24"/>
      <c r="X13" s="24"/>
      <c r="Y13" s="32"/>
      <c r="Z13" s="33">
        <f t="shared" si="11"/>
        <v>0</v>
      </c>
      <c r="AA13" s="27" t="str">
        <f t="shared" si="26"/>
        <v>15</v>
      </c>
      <c r="AB13" s="24"/>
      <c r="AC13" s="24"/>
      <c r="AD13" s="32">
        <f t="shared" si="13"/>
        <v>0</v>
      </c>
      <c r="AE13" s="27" t="str">
        <f t="shared" si="18"/>
        <v>0</v>
      </c>
      <c r="AF13" s="35">
        <f>IFERROR(VLOOKUP(AO13,Cláusulas!A:F,3,0),0)</f>
        <v>0</v>
      </c>
      <c r="AG13" s="35">
        <f>IFERROR(VLOOKUP(AO13,Cláusulas!A:F,4,0),0)</f>
        <v>0</v>
      </c>
      <c r="AH13" s="35">
        <f>IFERROR(VLOOKUP(AO13,Cláusulas!A:F,5,0),0)</f>
        <v>0</v>
      </c>
      <c r="AI13" s="36">
        <f>IFERROR(VLOOKUP(AO13,Saúde!A:Z,2,0),0)</f>
        <v>0</v>
      </c>
      <c r="AJ13" s="37"/>
      <c r="AK13" s="37">
        <v>0</v>
      </c>
      <c r="AL13" s="37">
        <v>0</v>
      </c>
      <c r="AM13" s="38" t="e">
        <f t="shared" si="14"/>
        <v>#DIV/0!</v>
      </c>
      <c r="AN13" s="39" t="e">
        <f t="shared" si="15"/>
        <v>#DIV/0!</v>
      </c>
      <c r="AO13" s="40" t="s">
        <v>67</v>
      </c>
      <c r="AP13" s="2"/>
      <c r="AQ13" s="41" t="s">
        <v>68</v>
      </c>
    </row>
    <row r="14" spans="1:43" ht="12.75" customHeight="1">
      <c r="A14" s="42" t="s">
        <v>69</v>
      </c>
      <c r="B14" s="24"/>
      <c r="C14" s="24"/>
      <c r="D14" s="25" t="e">
        <f t="shared" si="0"/>
        <v>#DIV/0!</v>
      </c>
      <c r="E14" s="26" t="e">
        <f t="shared" si="1"/>
        <v>#DIV/0!</v>
      </c>
      <c r="F14" s="27" t="e">
        <f t="shared" si="16"/>
        <v>#DIV/0!</v>
      </c>
      <c r="G14" s="24"/>
      <c r="H14" s="24"/>
      <c r="I14" s="28" t="e">
        <f t="shared" si="2"/>
        <v>#DIV/0!</v>
      </c>
      <c r="J14" s="26" t="e">
        <f t="shared" si="3"/>
        <v>#DIV/0!</v>
      </c>
      <c r="K14" s="29" t="e">
        <f t="shared" si="17"/>
        <v>#DIV/0!</v>
      </c>
      <c r="L14" s="30"/>
      <c r="M14" s="25" t="e">
        <f t="shared" si="4"/>
        <v>#DIV/0!</v>
      </c>
      <c r="N14" s="31" t="e">
        <f t="shared" si="22"/>
        <v>#DIV/0!</v>
      </c>
      <c r="O14" s="30"/>
      <c r="P14" s="30"/>
      <c r="Q14" s="32" t="e">
        <f t="shared" si="6"/>
        <v>#DIV/0!</v>
      </c>
      <c r="R14" s="26" t="e">
        <f t="shared" si="7"/>
        <v>#DIV/0!</v>
      </c>
      <c r="S14" s="27" t="e">
        <f t="shared" si="23"/>
        <v>#DIV/0!</v>
      </c>
      <c r="T14" s="28"/>
      <c r="U14" s="31">
        <f t="shared" si="24"/>
        <v>0</v>
      </c>
      <c r="V14" s="27" t="str">
        <f t="shared" si="25"/>
        <v>0</v>
      </c>
      <c r="W14" s="24"/>
      <c r="X14" s="24"/>
      <c r="Y14" s="32"/>
      <c r="Z14" s="33">
        <f t="shared" si="11"/>
        <v>0</v>
      </c>
      <c r="AA14" s="27" t="str">
        <f t="shared" si="26"/>
        <v>15</v>
      </c>
      <c r="AB14" s="24"/>
      <c r="AC14" s="24"/>
      <c r="AD14" s="32">
        <f t="shared" si="13"/>
        <v>0</v>
      </c>
      <c r="AE14" s="27" t="str">
        <f t="shared" si="18"/>
        <v>0</v>
      </c>
      <c r="AF14" s="35">
        <f>IFERROR(VLOOKUP(AO14,Cláusulas!A:F,3,0),0)</f>
        <v>0</v>
      </c>
      <c r="AG14" s="35">
        <f>IFERROR(VLOOKUP(AO14,Cláusulas!A:F,4,0),0)</f>
        <v>0</v>
      </c>
      <c r="AH14" s="35">
        <f>IFERROR(VLOOKUP(AO14,Cláusulas!A:F,5,0),0)</f>
        <v>0</v>
      </c>
      <c r="AI14" s="36">
        <f>IFERROR(VLOOKUP(AO14,Saúde!A:Z,2,0),0)</f>
        <v>0</v>
      </c>
      <c r="AJ14" s="37"/>
      <c r="AK14" s="37">
        <v>0</v>
      </c>
      <c r="AL14" s="37">
        <v>0</v>
      </c>
      <c r="AM14" s="38" t="e">
        <f t="shared" si="14"/>
        <v>#DIV/0!</v>
      </c>
      <c r="AN14" s="39" t="e">
        <f t="shared" si="15"/>
        <v>#DIV/0!</v>
      </c>
      <c r="AO14" s="40" t="s">
        <v>70</v>
      </c>
      <c r="AP14" s="2"/>
      <c r="AQ14" s="41" t="s">
        <v>71</v>
      </c>
    </row>
    <row r="15" spans="1:43" ht="12.75" customHeight="1">
      <c r="A15" s="42" t="s">
        <v>72</v>
      </c>
      <c r="B15" s="24"/>
      <c r="C15" s="24"/>
      <c r="D15" s="25" t="e">
        <f t="shared" si="0"/>
        <v>#DIV/0!</v>
      </c>
      <c r="E15" s="26" t="e">
        <f t="shared" si="1"/>
        <v>#DIV/0!</v>
      </c>
      <c r="F15" s="27" t="e">
        <f t="shared" si="16"/>
        <v>#DIV/0!</v>
      </c>
      <c r="G15" s="24"/>
      <c r="H15" s="24"/>
      <c r="I15" s="28" t="e">
        <f t="shared" si="2"/>
        <v>#DIV/0!</v>
      </c>
      <c r="J15" s="26" t="e">
        <f t="shared" si="3"/>
        <v>#DIV/0!</v>
      </c>
      <c r="K15" s="29" t="e">
        <f t="shared" si="17"/>
        <v>#DIV/0!</v>
      </c>
      <c r="L15" s="30"/>
      <c r="M15" s="25" t="e">
        <f t="shared" si="4"/>
        <v>#DIV/0!</v>
      </c>
      <c r="N15" s="31" t="e">
        <f t="shared" si="22"/>
        <v>#DIV/0!</v>
      </c>
      <c r="O15" s="30"/>
      <c r="P15" s="30"/>
      <c r="Q15" s="32" t="e">
        <f t="shared" si="6"/>
        <v>#DIV/0!</v>
      </c>
      <c r="R15" s="26" t="e">
        <f t="shared" si="7"/>
        <v>#DIV/0!</v>
      </c>
      <c r="S15" s="27" t="e">
        <f t="shared" si="23"/>
        <v>#DIV/0!</v>
      </c>
      <c r="T15" s="28"/>
      <c r="U15" s="31">
        <f t="shared" si="24"/>
        <v>0</v>
      </c>
      <c r="V15" s="27" t="str">
        <f t="shared" si="25"/>
        <v>0</v>
      </c>
      <c r="W15" s="24"/>
      <c r="X15" s="24"/>
      <c r="Y15" s="32"/>
      <c r="Z15" s="33">
        <f t="shared" si="11"/>
        <v>0</v>
      </c>
      <c r="AA15" s="27" t="str">
        <f t="shared" si="26"/>
        <v>15</v>
      </c>
      <c r="AB15" s="24"/>
      <c r="AC15" s="24"/>
      <c r="AD15" s="32">
        <f t="shared" si="13"/>
        <v>0</v>
      </c>
      <c r="AE15" s="27" t="str">
        <f t="shared" si="18"/>
        <v>0</v>
      </c>
      <c r="AF15" s="35">
        <f>IFERROR(VLOOKUP(AO15,Cláusulas!A:F,3,0),0)</f>
        <v>0</v>
      </c>
      <c r="AG15" s="35">
        <f>IFERROR(VLOOKUP(AO15,Cláusulas!A:F,4,0),0)</f>
        <v>0</v>
      </c>
      <c r="AH15" s="35">
        <f>IFERROR(VLOOKUP(AO15,Cláusulas!A:F,5,0),0)</f>
        <v>0</v>
      </c>
      <c r="AI15" s="36">
        <f>IFERROR(VLOOKUP(AO15,Saúde!A:Z,2,0),0)</f>
        <v>0</v>
      </c>
      <c r="AJ15" s="37"/>
      <c r="AK15" s="37">
        <v>0</v>
      </c>
      <c r="AL15" s="37">
        <v>0</v>
      </c>
      <c r="AM15" s="38" t="e">
        <f t="shared" si="14"/>
        <v>#DIV/0!</v>
      </c>
      <c r="AN15" s="39" t="e">
        <f t="shared" si="15"/>
        <v>#DIV/0!</v>
      </c>
      <c r="AO15" s="40" t="s">
        <v>73</v>
      </c>
      <c r="AP15" s="2"/>
      <c r="AQ15" s="41" t="s">
        <v>74</v>
      </c>
    </row>
    <row r="16" spans="1:43" ht="12.75" customHeight="1">
      <c r="A16" s="42" t="s">
        <v>75</v>
      </c>
      <c r="B16" s="24"/>
      <c r="C16" s="24"/>
      <c r="D16" s="25" t="e">
        <f t="shared" si="0"/>
        <v>#DIV/0!</v>
      </c>
      <c r="E16" s="26" t="e">
        <f t="shared" si="1"/>
        <v>#DIV/0!</v>
      </c>
      <c r="F16" s="27" t="e">
        <f t="shared" si="16"/>
        <v>#DIV/0!</v>
      </c>
      <c r="G16" s="24"/>
      <c r="H16" s="24"/>
      <c r="I16" s="28" t="e">
        <f t="shared" si="2"/>
        <v>#DIV/0!</v>
      </c>
      <c r="J16" s="26" t="e">
        <f t="shared" si="3"/>
        <v>#DIV/0!</v>
      </c>
      <c r="K16" s="29" t="e">
        <f t="shared" si="17"/>
        <v>#DIV/0!</v>
      </c>
      <c r="L16" s="30"/>
      <c r="M16" s="25" t="e">
        <f t="shared" si="4"/>
        <v>#DIV/0!</v>
      </c>
      <c r="N16" s="31" t="e">
        <f t="shared" si="22"/>
        <v>#DIV/0!</v>
      </c>
      <c r="O16" s="30"/>
      <c r="P16" s="30"/>
      <c r="Q16" s="32" t="e">
        <f t="shared" si="6"/>
        <v>#DIV/0!</v>
      </c>
      <c r="R16" s="26" t="e">
        <f t="shared" si="7"/>
        <v>#DIV/0!</v>
      </c>
      <c r="S16" s="27" t="e">
        <f t="shared" si="23"/>
        <v>#DIV/0!</v>
      </c>
      <c r="T16" s="28"/>
      <c r="U16" s="31">
        <f t="shared" si="24"/>
        <v>0</v>
      </c>
      <c r="V16" s="27" t="str">
        <f t="shared" si="25"/>
        <v>0</v>
      </c>
      <c r="W16" s="24"/>
      <c r="X16" s="24"/>
      <c r="Y16" s="32"/>
      <c r="Z16" s="33">
        <f t="shared" si="11"/>
        <v>0</v>
      </c>
      <c r="AA16" s="27" t="str">
        <f t="shared" si="26"/>
        <v>15</v>
      </c>
      <c r="AB16" s="24"/>
      <c r="AC16" s="24"/>
      <c r="AD16" s="32">
        <f t="shared" si="13"/>
        <v>0</v>
      </c>
      <c r="AE16" s="27" t="str">
        <f t="shared" si="18"/>
        <v>0</v>
      </c>
      <c r="AF16" s="35">
        <f>IFERROR(VLOOKUP(AO16,Cláusulas!A:F,3,0),0)</f>
        <v>0</v>
      </c>
      <c r="AG16" s="35">
        <f>IFERROR(VLOOKUP(AO16,Cláusulas!A:F,4,0),0)</f>
        <v>0</v>
      </c>
      <c r="AH16" s="35">
        <f>IFERROR(VLOOKUP(AO16,Cláusulas!A:F,5,0),0)</f>
        <v>0</v>
      </c>
      <c r="AI16" s="36">
        <f>IFERROR(VLOOKUP(AO16,Saúde!A:Z,2,0),0)</f>
        <v>0</v>
      </c>
      <c r="AJ16" s="37"/>
      <c r="AK16" s="37">
        <v>0</v>
      </c>
      <c r="AL16" s="37">
        <v>0</v>
      </c>
      <c r="AM16" s="38" t="e">
        <f t="shared" si="14"/>
        <v>#DIV/0!</v>
      </c>
      <c r="AN16" s="39" t="e">
        <f t="shared" si="15"/>
        <v>#DIV/0!</v>
      </c>
      <c r="AO16" s="40" t="s">
        <v>76</v>
      </c>
      <c r="AP16" s="2"/>
      <c r="AQ16" s="41" t="s">
        <v>77</v>
      </c>
    </row>
    <row r="17" spans="1:43" ht="12.75" customHeight="1">
      <c r="A17" s="42" t="s">
        <v>78</v>
      </c>
      <c r="B17" s="24"/>
      <c r="C17" s="24"/>
      <c r="D17" s="25" t="e">
        <f t="shared" si="0"/>
        <v>#DIV/0!</v>
      </c>
      <c r="E17" s="26" t="e">
        <f t="shared" si="1"/>
        <v>#DIV/0!</v>
      </c>
      <c r="F17" s="27" t="e">
        <f t="shared" si="16"/>
        <v>#DIV/0!</v>
      </c>
      <c r="G17" s="24"/>
      <c r="H17" s="24"/>
      <c r="I17" s="28" t="e">
        <f t="shared" si="2"/>
        <v>#DIV/0!</v>
      </c>
      <c r="J17" s="26" t="e">
        <f t="shared" si="3"/>
        <v>#DIV/0!</v>
      </c>
      <c r="K17" s="29" t="e">
        <f t="shared" si="17"/>
        <v>#DIV/0!</v>
      </c>
      <c r="L17" s="30"/>
      <c r="M17" s="25" t="e">
        <f t="shared" si="4"/>
        <v>#DIV/0!</v>
      </c>
      <c r="N17" s="31" t="e">
        <f t="shared" si="22"/>
        <v>#DIV/0!</v>
      </c>
      <c r="O17" s="30"/>
      <c r="P17" s="30"/>
      <c r="Q17" s="32" t="e">
        <f t="shared" si="6"/>
        <v>#DIV/0!</v>
      </c>
      <c r="R17" s="26" t="e">
        <f t="shared" si="7"/>
        <v>#DIV/0!</v>
      </c>
      <c r="S17" s="27" t="e">
        <f t="shared" si="23"/>
        <v>#DIV/0!</v>
      </c>
      <c r="T17" s="28"/>
      <c r="U17" s="31">
        <f t="shared" si="24"/>
        <v>0</v>
      </c>
      <c r="V17" s="27" t="str">
        <f t="shared" si="25"/>
        <v>0</v>
      </c>
      <c r="W17" s="24"/>
      <c r="X17" s="24"/>
      <c r="Y17" s="32"/>
      <c r="Z17" s="33">
        <f t="shared" si="11"/>
        <v>0</v>
      </c>
      <c r="AA17" s="27" t="str">
        <f t="shared" si="26"/>
        <v>15</v>
      </c>
      <c r="AB17" s="24"/>
      <c r="AC17" s="24"/>
      <c r="AD17" s="32">
        <f t="shared" si="13"/>
        <v>0</v>
      </c>
      <c r="AE17" s="27" t="str">
        <f t="shared" si="18"/>
        <v>0</v>
      </c>
      <c r="AF17" s="35">
        <f>IFERROR(VLOOKUP(AO17,Cláusulas!A:F,3,0),0)</f>
        <v>0</v>
      </c>
      <c r="AG17" s="35">
        <f>IFERROR(VLOOKUP(AO17,Cláusulas!A:F,4,0),0)</f>
        <v>0</v>
      </c>
      <c r="AH17" s="35">
        <f>IFERROR(VLOOKUP(AO17,Cláusulas!A:F,5,0),0)</f>
        <v>0</v>
      </c>
      <c r="AI17" s="36">
        <f>IFERROR(VLOOKUP(AO17,Saúde!A:Z,2,0),0)</f>
        <v>0</v>
      </c>
      <c r="AJ17" s="37"/>
      <c r="AK17" s="37">
        <v>0</v>
      </c>
      <c r="AL17" s="37">
        <v>0</v>
      </c>
      <c r="AM17" s="38" t="e">
        <f t="shared" si="14"/>
        <v>#DIV/0!</v>
      </c>
      <c r="AN17" s="39" t="e">
        <f t="shared" si="15"/>
        <v>#DIV/0!</v>
      </c>
      <c r="AO17" s="40" t="s">
        <v>79</v>
      </c>
      <c r="AP17" s="2"/>
      <c r="AQ17" s="41" t="s">
        <v>80</v>
      </c>
    </row>
    <row r="18" spans="1:43" ht="12.75" customHeight="1">
      <c r="A18" s="42" t="s">
        <v>81</v>
      </c>
      <c r="B18" s="24"/>
      <c r="C18" s="24"/>
      <c r="D18" s="25" t="e">
        <f t="shared" si="0"/>
        <v>#DIV/0!</v>
      </c>
      <c r="E18" s="26" t="e">
        <f t="shared" si="1"/>
        <v>#DIV/0!</v>
      </c>
      <c r="F18" s="27" t="e">
        <f t="shared" si="16"/>
        <v>#DIV/0!</v>
      </c>
      <c r="G18" s="24"/>
      <c r="H18" s="24"/>
      <c r="I18" s="28" t="e">
        <f t="shared" si="2"/>
        <v>#DIV/0!</v>
      </c>
      <c r="J18" s="26" t="e">
        <f t="shared" si="3"/>
        <v>#DIV/0!</v>
      </c>
      <c r="K18" s="29" t="e">
        <f t="shared" si="17"/>
        <v>#DIV/0!</v>
      </c>
      <c r="L18" s="30"/>
      <c r="M18" s="25" t="e">
        <f t="shared" si="4"/>
        <v>#DIV/0!</v>
      </c>
      <c r="N18" s="31" t="e">
        <f t="shared" si="22"/>
        <v>#DIV/0!</v>
      </c>
      <c r="O18" s="30"/>
      <c r="P18" s="30"/>
      <c r="Q18" s="32" t="e">
        <f t="shared" si="6"/>
        <v>#DIV/0!</v>
      </c>
      <c r="R18" s="26" t="e">
        <f t="shared" si="7"/>
        <v>#DIV/0!</v>
      </c>
      <c r="S18" s="27" t="e">
        <f t="shared" si="23"/>
        <v>#DIV/0!</v>
      </c>
      <c r="T18" s="28"/>
      <c r="U18" s="31">
        <f t="shared" si="24"/>
        <v>0</v>
      </c>
      <c r="V18" s="27" t="str">
        <f t="shared" si="25"/>
        <v>0</v>
      </c>
      <c r="W18" s="24"/>
      <c r="X18" s="24"/>
      <c r="Y18" s="32"/>
      <c r="Z18" s="33">
        <f t="shared" si="11"/>
        <v>0</v>
      </c>
      <c r="AA18" s="27" t="str">
        <f t="shared" si="26"/>
        <v>15</v>
      </c>
      <c r="AB18" s="24"/>
      <c r="AC18" s="24"/>
      <c r="AD18" s="32">
        <f t="shared" si="13"/>
        <v>0</v>
      </c>
      <c r="AE18" s="27" t="str">
        <f t="shared" si="18"/>
        <v>0</v>
      </c>
      <c r="AF18" s="35">
        <f>IFERROR(VLOOKUP(AO18,Cláusulas!A:F,3,0),0)</f>
        <v>0</v>
      </c>
      <c r="AG18" s="35">
        <f>IFERROR(VLOOKUP(AO18,Cláusulas!A:F,4,0),0)</f>
        <v>0</v>
      </c>
      <c r="AH18" s="35">
        <f>IFERROR(VLOOKUP(AO18,Cláusulas!A:F,5,0),0)</f>
        <v>0</v>
      </c>
      <c r="AI18" s="36">
        <f>IFERROR(VLOOKUP(AO18,Saúde!A:Z,2,0),0)</f>
        <v>0</v>
      </c>
      <c r="AJ18" s="37"/>
      <c r="AK18" s="37">
        <v>0</v>
      </c>
      <c r="AL18" s="37">
        <v>0</v>
      </c>
      <c r="AM18" s="38" t="e">
        <f t="shared" si="14"/>
        <v>#DIV/0!</v>
      </c>
      <c r="AN18" s="39" t="e">
        <f t="shared" si="15"/>
        <v>#DIV/0!</v>
      </c>
      <c r="AO18" s="40" t="s">
        <v>82</v>
      </c>
      <c r="AP18" s="2"/>
      <c r="AQ18" s="41" t="s">
        <v>83</v>
      </c>
    </row>
    <row r="19" spans="1:43" ht="12.75" customHeight="1">
      <c r="A19" s="42" t="s">
        <v>84</v>
      </c>
      <c r="B19" s="24"/>
      <c r="C19" s="24"/>
      <c r="D19" s="25" t="e">
        <f t="shared" si="0"/>
        <v>#DIV/0!</v>
      </c>
      <c r="E19" s="26" t="e">
        <f t="shared" si="1"/>
        <v>#DIV/0!</v>
      </c>
      <c r="F19" s="27" t="e">
        <f t="shared" si="16"/>
        <v>#DIV/0!</v>
      </c>
      <c r="G19" s="24"/>
      <c r="H19" s="24"/>
      <c r="I19" s="28" t="e">
        <f t="shared" si="2"/>
        <v>#DIV/0!</v>
      </c>
      <c r="J19" s="26" t="e">
        <f t="shared" si="3"/>
        <v>#DIV/0!</v>
      </c>
      <c r="K19" s="29" t="e">
        <f t="shared" si="17"/>
        <v>#DIV/0!</v>
      </c>
      <c r="L19" s="30"/>
      <c r="M19" s="25" t="e">
        <f t="shared" si="4"/>
        <v>#DIV/0!</v>
      </c>
      <c r="N19" s="31" t="e">
        <f t="shared" si="22"/>
        <v>#DIV/0!</v>
      </c>
      <c r="O19" s="30"/>
      <c r="P19" s="30"/>
      <c r="Q19" s="32" t="e">
        <f t="shared" si="6"/>
        <v>#DIV/0!</v>
      </c>
      <c r="R19" s="26" t="e">
        <f t="shared" si="7"/>
        <v>#DIV/0!</v>
      </c>
      <c r="S19" s="27" t="e">
        <f t="shared" si="23"/>
        <v>#DIV/0!</v>
      </c>
      <c r="T19" s="28"/>
      <c r="U19" s="31">
        <f t="shared" si="24"/>
        <v>0</v>
      </c>
      <c r="V19" s="27" t="str">
        <f t="shared" si="25"/>
        <v>0</v>
      </c>
      <c r="W19" s="24"/>
      <c r="X19" s="24"/>
      <c r="Y19" s="32"/>
      <c r="Z19" s="33">
        <f t="shared" si="11"/>
        <v>0</v>
      </c>
      <c r="AA19" s="27" t="str">
        <f t="shared" si="26"/>
        <v>15</v>
      </c>
      <c r="AB19" s="24"/>
      <c r="AC19" s="24"/>
      <c r="AD19" s="32">
        <f t="shared" si="13"/>
        <v>0</v>
      </c>
      <c r="AE19" s="27" t="str">
        <f t="shared" si="18"/>
        <v>0</v>
      </c>
      <c r="AF19" s="35">
        <f>IFERROR(VLOOKUP(AO19,Cláusulas!A:F,3,0),0)</f>
        <v>0</v>
      </c>
      <c r="AG19" s="35">
        <f>IFERROR(VLOOKUP(AO19,Cláusulas!A:F,4,0),0)</f>
        <v>0</v>
      </c>
      <c r="AH19" s="35">
        <f>IFERROR(VLOOKUP(AO19,Cláusulas!A:F,5,0),0)</f>
        <v>0</v>
      </c>
      <c r="AI19" s="36">
        <f>IFERROR(VLOOKUP(AO19,Saúde!A:Z,2,0),0)</f>
        <v>0</v>
      </c>
      <c r="AJ19" s="37"/>
      <c r="AK19" s="37">
        <v>0</v>
      </c>
      <c r="AL19" s="37">
        <v>0</v>
      </c>
      <c r="AM19" s="38" t="e">
        <f t="shared" si="14"/>
        <v>#DIV/0!</v>
      </c>
      <c r="AN19" s="39" t="e">
        <f t="shared" si="15"/>
        <v>#DIV/0!</v>
      </c>
      <c r="AO19" s="40" t="s">
        <v>85</v>
      </c>
      <c r="AP19" s="2"/>
      <c r="AQ19" s="41" t="s">
        <v>86</v>
      </c>
    </row>
    <row r="20" spans="1:43" ht="12.75" customHeight="1">
      <c r="A20" s="42" t="s">
        <v>87</v>
      </c>
      <c r="B20" s="24"/>
      <c r="C20" s="24"/>
      <c r="D20" s="25" t="e">
        <f t="shared" si="0"/>
        <v>#DIV/0!</v>
      </c>
      <c r="E20" s="26" t="e">
        <f t="shared" si="1"/>
        <v>#DIV/0!</v>
      </c>
      <c r="F20" s="27" t="e">
        <f t="shared" si="16"/>
        <v>#DIV/0!</v>
      </c>
      <c r="G20" s="24"/>
      <c r="H20" s="24"/>
      <c r="I20" s="28" t="e">
        <f t="shared" si="2"/>
        <v>#DIV/0!</v>
      </c>
      <c r="J20" s="26" t="e">
        <f t="shared" si="3"/>
        <v>#DIV/0!</v>
      </c>
      <c r="K20" s="29" t="e">
        <f t="shared" si="17"/>
        <v>#DIV/0!</v>
      </c>
      <c r="L20" s="30"/>
      <c r="M20" s="25" t="e">
        <f t="shared" si="4"/>
        <v>#DIV/0!</v>
      </c>
      <c r="N20" s="31" t="e">
        <f t="shared" si="22"/>
        <v>#DIV/0!</v>
      </c>
      <c r="O20" s="30"/>
      <c r="P20" s="30"/>
      <c r="Q20" s="32" t="e">
        <f t="shared" si="6"/>
        <v>#DIV/0!</v>
      </c>
      <c r="R20" s="26" t="e">
        <f t="shared" si="7"/>
        <v>#DIV/0!</v>
      </c>
      <c r="S20" s="27" t="e">
        <f t="shared" si="23"/>
        <v>#DIV/0!</v>
      </c>
      <c r="T20" s="28"/>
      <c r="U20" s="31">
        <f t="shared" si="24"/>
        <v>0</v>
      </c>
      <c r="V20" s="27" t="str">
        <f t="shared" si="25"/>
        <v>0</v>
      </c>
      <c r="W20" s="24"/>
      <c r="X20" s="24"/>
      <c r="Y20" s="32"/>
      <c r="Z20" s="33">
        <f t="shared" si="11"/>
        <v>0</v>
      </c>
      <c r="AA20" s="27" t="str">
        <f t="shared" si="26"/>
        <v>15</v>
      </c>
      <c r="AB20" s="24"/>
      <c r="AC20" s="24"/>
      <c r="AD20" s="32">
        <f t="shared" si="13"/>
        <v>0</v>
      </c>
      <c r="AE20" s="27" t="str">
        <f t="shared" si="18"/>
        <v>0</v>
      </c>
      <c r="AF20" s="35">
        <f>IFERROR(VLOOKUP(AO20,Cláusulas!A:F,3,0),0)</f>
        <v>0</v>
      </c>
      <c r="AG20" s="35">
        <f>IFERROR(VLOOKUP(AO20,Cláusulas!A:F,4,0),0)</f>
        <v>0</v>
      </c>
      <c r="AH20" s="35">
        <f>IFERROR(VLOOKUP(AO20,Cláusulas!A:F,5,0),0)</f>
        <v>0</v>
      </c>
      <c r="AI20" s="36">
        <f>IFERROR(VLOOKUP(AO20,Saúde!A:Z,2,0),0)</f>
        <v>0</v>
      </c>
      <c r="AJ20" s="37"/>
      <c r="AK20" s="37">
        <v>0</v>
      </c>
      <c r="AL20" s="37">
        <v>0</v>
      </c>
      <c r="AM20" s="38" t="e">
        <f t="shared" si="14"/>
        <v>#DIV/0!</v>
      </c>
      <c r="AN20" s="39" t="e">
        <f t="shared" si="15"/>
        <v>#DIV/0!</v>
      </c>
      <c r="AO20" s="40" t="s">
        <v>88</v>
      </c>
      <c r="AP20" s="2"/>
      <c r="AQ20" s="41" t="s">
        <v>89</v>
      </c>
    </row>
    <row r="21" spans="1:43" ht="12.75" customHeight="1">
      <c r="A21" s="42" t="s">
        <v>90</v>
      </c>
      <c r="B21" s="24"/>
      <c r="C21" s="24"/>
      <c r="D21" s="25" t="e">
        <f t="shared" si="0"/>
        <v>#DIV/0!</v>
      </c>
      <c r="E21" s="26" t="e">
        <f t="shared" si="1"/>
        <v>#DIV/0!</v>
      </c>
      <c r="F21" s="27" t="e">
        <f t="shared" si="16"/>
        <v>#DIV/0!</v>
      </c>
      <c r="G21" s="24"/>
      <c r="H21" s="24"/>
      <c r="I21" s="28" t="e">
        <f t="shared" si="2"/>
        <v>#DIV/0!</v>
      </c>
      <c r="J21" s="26" t="e">
        <f t="shared" si="3"/>
        <v>#DIV/0!</v>
      </c>
      <c r="K21" s="29" t="e">
        <f t="shared" si="17"/>
        <v>#DIV/0!</v>
      </c>
      <c r="L21" s="30"/>
      <c r="M21" s="25" t="e">
        <f t="shared" si="4"/>
        <v>#DIV/0!</v>
      </c>
      <c r="N21" s="31" t="e">
        <f t="shared" si="22"/>
        <v>#DIV/0!</v>
      </c>
      <c r="O21" s="30"/>
      <c r="P21" s="30"/>
      <c r="Q21" s="32" t="e">
        <f t="shared" si="6"/>
        <v>#DIV/0!</v>
      </c>
      <c r="R21" s="26" t="e">
        <f t="shared" si="7"/>
        <v>#DIV/0!</v>
      </c>
      <c r="S21" s="27" t="e">
        <f t="shared" si="23"/>
        <v>#DIV/0!</v>
      </c>
      <c r="T21" s="28"/>
      <c r="U21" s="31">
        <f t="shared" si="24"/>
        <v>0</v>
      </c>
      <c r="V21" s="27" t="str">
        <f t="shared" si="25"/>
        <v>0</v>
      </c>
      <c r="W21" s="24"/>
      <c r="X21" s="24"/>
      <c r="Y21" s="32"/>
      <c r="Z21" s="33">
        <f t="shared" si="11"/>
        <v>0</v>
      </c>
      <c r="AA21" s="27" t="str">
        <f t="shared" si="26"/>
        <v>15</v>
      </c>
      <c r="AB21" s="24"/>
      <c r="AC21" s="24"/>
      <c r="AD21" s="32">
        <f t="shared" si="13"/>
        <v>0</v>
      </c>
      <c r="AE21" s="27" t="str">
        <f t="shared" si="18"/>
        <v>0</v>
      </c>
      <c r="AF21" s="35">
        <f>IFERROR(VLOOKUP(AO21,Cláusulas!A:F,3,0),0)</f>
        <v>0</v>
      </c>
      <c r="AG21" s="35">
        <f>IFERROR(VLOOKUP(AO21,Cláusulas!A:F,4,0),0)</f>
        <v>0</v>
      </c>
      <c r="AH21" s="35">
        <f>IFERROR(VLOOKUP(AO21,Cláusulas!A:F,5,0),0)</f>
        <v>0</v>
      </c>
      <c r="AI21" s="36">
        <f>IFERROR(VLOOKUP(AO21,Saúde!A:Z,2,0),0)</f>
        <v>0</v>
      </c>
      <c r="AJ21" s="37"/>
      <c r="AK21" s="37">
        <v>0</v>
      </c>
      <c r="AL21" s="37">
        <v>0</v>
      </c>
      <c r="AM21" s="38" t="e">
        <f t="shared" si="14"/>
        <v>#DIV/0!</v>
      </c>
      <c r="AN21" s="39" t="e">
        <f t="shared" si="15"/>
        <v>#DIV/0!</v>
      </c>
      <c r="AO21" s="40" t="s">
        <v>91</v>
      </c>
      <c r="AP21" s="2"/>
      <c r="AQ21" s="41" t="s">
        <v>92</v>
      </c>
    </row>
    <row r="22" spans="1:43" ht="12.75" customHeight="1">
      <c r="A22" s="42" t="s">
        <v>93</v>
      </c>
      <c r="B22" s="24"/>
      <c r="C22" s="24"/>
      <c r="D22" s="25" t="e">
        <f t="shared" si="0"/>
        <v>#DIV/0!</v>
      </c>
      <c r="E22" s="26" t="e">
        <f t="shared" si="1"/>
        <v>#DIV/0!</v>
      </c>
      <c r="F22" s="27" t="e">
        <f t="shared" si="16"/>
        <v>#DIV/0!</v>
      </c>
      <c r="G22" s="24"/>
      <c r="H22" s="24"/>
      <c r="I22" s="28" t="e">
        <f t="shared" si="2"/>
        <v>#DIV/0!</v>
      </c>
      <c r="J22" s="26" t="e">
        <f t="shared" si="3"/>
        <v>#DIV/0!</v>
      </c>
      <c r="K22" s="29" t="e">
        <f t="shared" si="17"/>
        <v>#DIV/0!</v>
      </c>
      <c r="L22" s="30"/>
      <c r="M22" s="25" t="e">
        <f t="shared" si="4"/>
        <v>#DIV/0!</v>
      </c>
      <c r="N22" s="31" t="e">
        <f t="shared" si="22"/>
        <v>#DIV/0!</v>
      </c>
      <c r="O22" s="30"/>
      <c r="P22" s="30"/>
      <c r="Q22" s="32" t="e">
        <f t="shared" si="6"/>
        <v>#DIV/0!</v>
      </c>
      <c r="R22" s="26" t="e">
        <f t="shared" si="7"/>
        <v>#DIV/0!</v>
      </c>
      <c r="S22" s="27" t="e">
        <f t="shared" si="23"/>
        <v>#DIV/0!</v>
      </c>
      <c r="T22" s="28"/>
      <c r="U22" s="31">
        <f t="shared" si="24"/>
        <v>0</v>
      </c>
      <c r="V22" s="27" t="str">
        <f t="shared" si="25"/>
        <v>0</v>
      </c>
      <c r="W22" s="24"/>
      <c r="X22" s="24"/>
      <c r="Y22" s="32"/>
      <c r="Z22" s="33">
        <f t="shared" si="11"/>
        <v>0</v>
      </c>
      <c r="AA22" s="27" t="str">
        <f t="shared" si="26"/>
        <v>15</v>
      </c>
      <c r="AB22" s="24"/>
      <c r="AC22" s="24"/>
      <c r="AD22" s="32">
        <f t="shared" si="13"/>
        <v>0</v>
      </c>
      <c r="AE22" s="27" t="str">
        <f t="shared" si="18"/>
        <v>0</v>
      </c>
      <c r="AF22" s="35">
        <f>IFERROR(VLOOKUP(AO22,Cláusulas!A:F,3,0),0)</f>
        <v>0</v>
      </c>
      <c r="AG22" s="35">
        <f>IFERROR(VLOOKUP(AO22,Cláusulas!A:F,4,0),0)</f>
        <v>0</v>
      </c>
      <c r="AH22" s="35">
        <f>IFERROR(VLOOKUP(AO22,Cláusulas!A:F,5,0),0)</f>
        <v>0</v>
      </c>
      <c r="AI22" s="36">
        <f>IFERROR(VLOOKUP(AO22,Saúde!A:Z,2,0),0)</f>
        <v>0</v>
      </c>
      <c r="AJ22" s="37"/>
      <c r="AK22" s="37">
        <v>0</v>
      </c>
      <c r="AL22" s="37">
        <v>0</v>
      </c>
      <c r="AM22" s="38" t="e">
        <f t="shared" si="14"/>
        <v>#DIV/0!</v>
      </c>
      <c r="AN22" s="39" t="e">
        <f t="shared" si="15"/>
        <v>#DIV/0!</v>
      </c>
      <c r="AO22" s="40" t="s">
        <v>94</v>
      </c>
      <c r="AP22" s="2"/>
      <c r="AQ22" s="41" t="s">
        <v>95</v>
      </c>
    </row>
    <row r="23" spans="1:43" ht="12.75" customHeight="1">
      <c r="A23" s="42" t="s">
        <v>96</v>
      </c>
      <c r="B23" s="24"/>
      <c r="C23" s="24"/>
      <c r="D23" s="25" t="e">
        <f t="shared" si="0"/>
        <v>#DIV/0!</v>
      </c>
      <c r="E23" s="26" t="e">
        <f t="shared" si="1"/>
        <v>#DIV/0!</v>
      </c>
      <c r="F23" s="27" t="e">
        <f t="shared" si="16"/>
        <v>#DIV/0!</v>
      </c>
      <c r="G23" s="24"/>
      <c r="H23" s="24"/>
      <c r="I23" s="28" t="e">
        <f t="shared" si="2"/>
        <v>#DIV/0!</v>
      </c>
      <c r="J23" s="26" t="e">
        <f t="shared" si="3"/>
        <v>#DIV/0!</v>
      </c>
      <c r="K23" s="29" t="e">
        <f t="shared" si="17"/>
        <v>#DIV/0!</v>
      </c>
      <c r="L23" s="30"/>
      <c r="M23" s="25" t="e">
        <f t="shared" si="4"/>
        <v>#DIV/0!</v>
      </c>
      <c r="N23" s="31" t="e">
        <f t="shared" si="22"/>
        <v>#DIV/0!</v>
      </c>
      <c r="O23" s="30"/>
      <c r="P23" s="30"/>
      <c r="Q23" s="32" t="e">
        <f t="shared" si="6"/>
        <v>#DIV/0!</v>
      </c>
      <c r="R23" s="26" t="e">
        <f t="shared" si="7"/>
        <v>#DIV/0!</v>
      </c>
      <c r="S23" s="27" t="e">
        <f t="shared" si="23"/>
        <v>#DIV/0!</v>
      </c>
      <c r="T23" s="28"/>
      <c r="U23" s="31">
        <f t="shared" si="24"/>
        <v>0</v>
      </c>
      <c r="V23" s="27" t="str">
        <f t="shared" si="25"/>
        <v>0</v>
      </c>
      <c r="W23" s="24"/>
      <c r="X23" s="24"/>
      <c r="Y23" s="32"/>
      <c r="Z23" s="33">
        <f t="shared" si="11"/>
        <v>0</v>
      </c>
      <c r="AA23" s="27" t="str">
        <f t="shared" si="26"/>
        <v>15</v>
      </c>
      <c r="AB23" s="24"/>
      <c r="AC23" s="24"/>
      <c r="AD23" s="32">
        <f t="shared" si="13"/>
        <v>0</v>
      </c>
      <c r="AE23" s="27" t="str">
        <f t="shared" si="18"/>
        <v>0</v>
      </c>
      <c r="AF23" s="35">
        <f>IFERROR(VLOOKUP(AO23,Cláusulas!A:F,3,0),0)</f>
        <v>0</v>
      </c>
      <c r="AG23" s="35">
        <f>IFERROR(VLOOKUP(AO23,Cláusulas!A:F,4,0),0)</f>
        <v>0</v>
      </c>
      <c r="AH23" s="35">
        <f>IFERROR(VLOOKUP(AO23,Cláusulas!A:F,5,0),0)</f>
        <v>0</v>
      </c>
      <c r="AI23" s="36">
        <f>IFERROR(VLOOKUP(AO23,Saúde!A:Z,2,0),0)</f>
        <v>0</v>
      </c>
      <c r="AJ23" s="37"/>
      <c r="AK23" s="37">
        <v>0</v>
      </c>
      <c r="AL23" s="37">
        <v>0</v>
      </c>
      <c r="AM23" s="38" t="e">
        <f t="shared" si="14"/>
        <v>#DIV/0!</v>
      </c>
      <c r="AN23" s="39" t="e">
        <f t="shared" si="15"/>
        <v>#DIV/0!</v>
      </c>
      <c r="AO23" s="40" t="s">
        <v>97</v>
      </c>
      <c r="AP23" s="2"/>
      <c r="AQ23" s="41" t="s">
        <v>98</v>
      </c>
    </row>
    <row r="24" spans="1:43" ht="12.75" customHeight="1">
      <c r="A24" s="42" t="s">
        <v>99</v>
      </c>
      <c r="B24" s="24"/>
      <c r="C24" s="24"/>
      <c r="D24" s="25" t="e">
        <f t="shared" si="0"/>
        <v>#DIV/0!</v>
      </c>
      <c r="E24" s="26" t="e">
        <f t="shared" si="1"/>
        <v>#DIV/0!</v>
      </c>
      <c r="F24" s="27" t="e">
        <f t="shared" si="16"/>
        <v>#DIV/0!</v>
      </c>
      <c r="G24" s="24"/>
      <c r="H24" s="24"/>
      <c r="I24" s="28" t="e">
        <f t="shared" si="2"/>
        <v>#DIV/0!</v>
      </c>
      <c r="J24" s="26" t="e">
        <f t="shared" si="3"/>
        <v>#DIV/0!</v>
      </c>
      <c r="K24" s="29" t="e">
        <f t="shared" si="17"/>
        <v>#DIV/0!</v>
      </c>
      <c r="L24" s="30"/>
      <c r="M24" s="25" t="e">
        <f t="shared" si="4"/>
        <v>#DIV/0!</v>
      </c>
      <c r="N24" s="31" t="e">
        <f t="shared" si="22"/>
        <v>#DIV/0!</v>
      </c>
      <c r="O24" s="30"/>
      <c r="P24" s="30"/>
      <c r="Q24" s="32" t="e">
        <f t="shared" si="6"/>
        <v>#DIV/0!</v>
      </c>
      <c r="R24" s="26" t="e">
        <f t="shared" si="7"/>
        <v>#DIV/0!</v>
      </c>
      <c r="S24" s="27" t="e">
        <f t="shared" si="23"/>
        <v>#DIV/0!</v>
      </c>
      <c r="T24" s="28"/>
      <c r="U24" s="31">
        <f t="shared" si="24"/>
        <v>0</v>
      </c>
      <c r="V24" s="27" t="str">
        <f t="shared" si="25"/>
        <v>0</v>
      </c>
      <c r="W24" s="24"/>
      <c r="X24" s="24"/>
      <c r="Y24" s="32"/>
      <c r="Z24" s="33">
        <f t="shared" si="11"/>
        <v>0</v>
      </c>
      <c r="AA24" s="27" t="str">
        <f t="shared" si="26"/>
        <v>15</v>
      </c>
      <c r="AB24" s="24"/>
      <c r="AC24" s="24"/>
      <c r="AD24" s="32">
        <f t="shared" si="13"/>
        <v>0</v>
      </c>
      <c r="AE24" s="27" t="str">
        <f t="shared" si="18"/>
        <v>0</v>
      </c>
      <c r="AF24" s="35">
        <f>IFERROR(VLOOKUP(AO24,Cláusulas!A:F,3,0),0)</f>
        <v>0</v>
      </c>
      <c r="AG24" s="35">
        <f>IFERROR(VLOOKUP(AO24,Cláusulas!A:F,4,0),0)</f>
        <v>0</v>
      </c>
      <c r="AH24" s="35">
        <f>IFERROR(VLOOKUP(AO24,Cláusulas!A:F,5,0),0)</f>
        <v>0</v>
      </c>
      <c r="AI24" s="36">
        <f>IFERROR(VLOOKUP(AO24,Saúde!A:Z,2,0),0)</f>
        <v>0</v>
      </c>
      <c r="AJ24" s="37"/>
      <c r="AK24" s="37">
        <v>0</v>
      </c>
      <c r="AL24" s="37">
        <v>0</v>
      </c>
      <c r="AM24" s="38" t="e">
        <f t="shared" si="14"/>
        <v>#DIV/0!</v>
      </c>
      <c r="AN24" s="39" t="e">
        <f t="shared" si="15"/>
        <v>#DIV/0!</v>
      </c>
      <c r="AO24" s="40" t="s">
        <v>100</v>
      </c>
      <c r="AP24" s="2"/>
      <c r="AQ24" s="41" t="s">
        <v>101</v>
      </c>
    </row>
    <row r="25" spans="1:43" ht="12.75" customHeight="1">
      <c r="A25" s="42" t="s">
        <v>102</v>
      </c>
      <c r="B25" s="24"/>
      <c r="C25" s="24"/>
      <c r="D25" s="25" t="e">
        <f t="shared" si="0"/>
        <v>#DIV/0!</v>
      </c>
      <c r="E25" s="26" t="e">
        <f t="shared" si="1"/>
        <v>#DIV/0!</v>
      </c>
      <c r="F25" s="27" t="e">
        <f t="shared" si="16"/>
        <v>#DIV/0!</v>
      </c>
      <c r="G25" s="24"/>
      <c r="H25" s="24"/>
      <c r="I25" s="28" t="e">
        <f t="shared" si="2"/>
        <v>#DIV/0!</v>
      </c>
      <c r="J25" s="26" t="e">
        <f t="shared" si="3"/>
        <v>#DIV/0!</v>
      </c>
      <c r="K25" s="29" t="e">
        <f t="shared" si="17"/>
        <v>#DIV/0!</v>
      </c>
      <c r="L25" s="30"/>
      <c r="M25" s="25" t="e">
        <f t="shared" si="4"/>
        <v>#DIV/0!</v>
      </c>
      <c r="N25" s="31" t="e">
        <f t="shared" si="22"/>
        <v>#DIV/0!</v>
      </c>
      <c r="O25" s="30"/>
      <c r="P25" s="30"/>
      <c r="Q25" s="32" t="e">
        <f t="shared" si="6"/>
        <v>#DIV/0!</v>
      </c>
      <c r="R25" s="26" t="e">
        <f t="shared" si="7"/>
        <v>#DIV/0!</v>
      </c>
      <c r="S25" s="27" t="e">
        <f t="shared" si="23"/>
        <v>#DIV/0!</v>
      </c>
      <c r="T25" s="28"/>
      <c r="U25" s="31">
        <f t="shared" si="24"/>
        <v>0</v>
      </c>
      <c r="V25" s="27" t="str">
        <f t="shared" si="25"/>
        <v>0</v>
      </c>
      <c r="W25" s="24"/>
      <c r="X25" s="24"/>
      <c r="Y25" s="32"/>
      <c r="Z25" s="33">
        <f t="shared" si="11"/>
        <v>0</v>
      </c>
      <c r="AA25" s="27" t="str">
        <f t="shared" si="26"/>
        <v>15</v>
      </c>
      <c r="AB25" s="24"/>
      <c r="AC25" s="24"/>
      <c r="AD25" s="32">
        <f t="shared" si="13"/>
        <v>0</v>
      </c>
      <c r="AE25" s="27" t="str">
        <f t="shared" si="18"/>
        <v>0</v>
      </c>
      <c r="AF25" s="35">
        <f>IFERROR(VLOOKUP(AO25,Cláusulas!A:F,3,0),0)</f>
        <v>0</v>
      </c>
      <c r="AG25" s="35">
        <f>IFERROR(VLOOKUP(AO25,Cláusulas!A:F,4,0),0)</f>
        <v>0</v>
      </c>
      <c r="AH25" s="35">
        <f>IFERROR(VLOOKUP(AO25,Cláusulas!A:F,5,0),0)</f>
        <v>0</v>
      </c>
      <c r="AI25" s="36">
        <f>IFERROR(VLOOKUP(AO25,Saúde!A:Z,2,0),0)</f>
        <v>0</v>
      </c>
      <c r="AJ25" s="37"/>
      <c r="AK25" s="37">
        <v>0</v>
      </c>
      <c r="AL25" s="37">
        <v>0</v>
      </c>
      <c r="AM25" s="38" t="e">
        <f t="shared" si="14"/>
        <v>#DIV/0!</v>
      </c>
      <c r="AN25" s="39" t="e">
        <f t="shared" si="15"/>
        <v>#DIV/0!</v>
      </c>
      <c r="AO25" s="40" t="s">
        <v>103</v>
      </c>
      <c r="AP25" s="2"/>
      <c r="AQ25" s="41" t="s">
        <v>104</v>
      </c>
    </row>
    <row r="26" spans="1:43" ht="12.75" customHeight="1">
      <c r="A26" s="42" t="s">
        <v>105</v>
      </c>
      <c r="B26" s="24"/>
      <c r="C26" s="24"/>
      <c r="D26" s="25" t="e">
        <f t="shared" si="0"/>
        <v>#DIV/0!</v>
      </c>
      <c r="E26" s="26" t="e">
        <f t="shared" si="1"/>
        <v>#DIV/0!</v>
      </c>
      <c r="F26" s="27" t="e">
        <f t="shared" si="16"/>
        <v>#DIV/0!</v>
      </c>
      <c r="G26" s="24"/>
      <c r="H26" s="24"/>
      <c r="I26" s="28" t="e">
        <f t="shared" si="2"/>
        <v>#DIV/0!</v>
      </c>
      <c r="J26" s="26" t="e">
        <f t="shared" si="3"/>
        <v>#DIV/0!</v>
      </c>
      <c r="K26" s="29" t="e">
        <f t="shared" si="17"/>
        <v>#DIV/0!</v>
      </c>
      <c r="L26" s="30"/>
      <c r="M26" s="25" t="e">
        <f t="shared" si="4"/>
        <v>#DIV/0!</v>
      </c>
      <c r="N26" s="31" t="e">
        <f t="shared" si="22"/>
        <v>#DIV/0!</v>
      </c>
      <c r="O26" s="30"/>
      <c r="P26" s="30"/>
      <c r="Q26" s="32" t="e">
        <f t="shared" si="6"/>
        <v>#DIV/0!</v>
      </c>
      <c r="R26" s="26" t="e">
        <f t="shared" si="7"/>
        <v>#DIV/0!</v>
      </c>
      <c r="S26" s="27" t="e">
        <f t="shared" si="23"/>
        <v>#DIV/0!</v>
      </c>
      <c r="T26" s="28"/>
      <c r="U26" s="31">
        <f t="shared" si="24"/>
        <v>0</v>
      </c>
      <c r="V26" s="27" t="str">
        <f t="shared" si="25"/>
        <v>0</v>
      </c>
      <c r="W26" s="24"/>
      <c r="X26" s="24"/>
      <c r="Y26" s="32"/>
      <c r="Z26" s="33">
        <f t="shared" si="11"/>
        <v>0</v>
      </c>
      <c r="AA26" s="27" t="str">
        <f t="shared" si="26"/>
        <v>15</v>
      </c>
      <c r="AB26" s="24"/>
      <c r="AC26" s="24"/>
      <c r="AD26" s="32">
        <f t="shared" si="13"/>
        <v>0</v>
      </c>
      <c r="AE26" s="27" t="str">
        <f t="shared" si="18"/>
        <v>0</v>
      </c>
      <c r="AF26" s="35">
        <f>IFERROR(VLOOKUP(AO26,Cláusulas!A:F,3,0),0)</f>
        <v>0</v>
      </c>
      <c r="AG26" s="35">
        <f>IFERROR(VLOOKUP(AO26,Cláusulas!A:F,4,0),0)</f>
        <v>0</v>
      </c>
      <c r="AH26" s="35">
        <f>IFERROR(VLOOKUP(AO26,Cláusulas!A:F,5,0),0)</f>
        <v>0</v>
      </c>
      <c r="AI26" s="36">
        <f>IFERROR(VLOOKUP(AO26,Saúde!A:Z,2,0),0)</f>
        <v>0</v>
      </c>
      <c r="AJ26" s="37"/>
      <c r="AK26" s="37">
        <v>0</v>
      </c>
      <c r="AL26" s="37">
        <v>0</v>
      </c>
      <c r="AM26" s="38" t="e">
        <f t="shared" si="14"/>
        <v>#DIV/0!</v>
      </c>
      <c r="AN26" s="39" t="e">
        <f t="shared" si="15"/>
        <v>#DIV/0!</v>
      </c>
      <c r="AO26" s="40" t="s">
        <v>106</v>
      </c>
      <c r="AP26" s="2"/>
      <c r="AQ26" s="41" t="s">
        <v>107</v>
      </c>
    </row>
    <row r="27" spans="1:43" ht="12.75" customHeight="1">
      <c r="A27" s="42" t="s">
        <v>108</v>
      </c>
      <c r="B27" s="24"/>
      <c r="C27" s="24"/>
      <c r="D27" s="25" t="e">
        <f t="shared" si="0"/>
        <v>#DIV/0!</v>
      </c>
      <c r="E27" s="26" t="e">
        <f t="shared" si="1"/>
        <v>#DIV/0!</v>
      </c>
      <c r="F27" s="27" t="e">
        <f t="shared" si="16"/>
        <v>#DIV/0!</v>
      </c>
      <c r="G27" s="24"/>
      <c r="H27" s="24"/>
      <c r="I27" s="28" t="e">
        <f t="shared" si="2"/>
        <v>#DIV/0!</v>
      </c>
      <c r="J27" s="26" t="e">
        <f t="shared" si="3"/>
        <v>#DIV/0!</v>
      </c>
      <c r="K27" s="29" t="e">
        <f t="shared" si="17"/>
        <v>#DIV/0!</v>
      </c>
      <c r="L27" s="30"/>
      <c r="M27" s="25" t="e">
        <f t="shared" si="4"/>
        <v>#DIV/0!</v>
      </c>
      <c r="N27" s="31" t="e">
        <f t="shared" si="22"/>
        <v>#DIV/0!</v>
      </c>
      <c r="O27" s="30"/>
      <c r="P27" s="30"/>
      <c r="Q27" s="32" t="e">
        <f t="shared" si="6"/>
        <v>#DIV/0!</v>
      </c>
      <c r="R27" s="26" t="e">
        <f t="shared" si="7"/>
        <v>#DIV/0!</v>
      </c>
      <c r="S27" s="27" t="e">
        <f t="shared" si="23"/>
        <v>#DIV/0!</v>
      </c>
      <c r="T27" s="28"/>
      <c r="U27" s="31">
        <f t="shared" si="24"/>
        <v>0</v>
      </c>
      <c r="V27" s="27" t="str">
        <f t="shared" si="25"/>
        <v>0</v>
      </c>
      <c r="W27" s="24"/>
      <c r="X27" s="24"/>
      <c r="Y27" s="32"/>
      <c r="Z27" s="33">
        <f t="shared" si="11"/>
        <v>0</v>
      </c>
      <c r="AA27" s="27" t="str">
        <f t="shared" si="26"/>
        <v>15</v>
      </c>
      <c r="AB27" s="24"/>
      <c r="AC27" s="24"/>
      <c r="AD27" s="32">
        <f t="shared" si="13"/>
        <v>0</v>
      </c>
      <c r="AE27" s="27" t="str">
        <f t="shared" si="18"/>
        <v>0</v>
      </c>
      <c r="AF27" s="35">
        <f>IFERROR(VLOOKUP(AO27,Cláusulas!A:F,3,0),0)</f>
        <v>0</v>
      </c>
      <c r="AG27" s="35">
        <f>IFERROR(VLOOKUP(AO27,Cláusulas!A:F,4,0),0)</f>
        <v>0</v>
      </c>
      <c r="AH27" s="35">
        <f>IFERROR(VLOOKUP(AO27,Cláusulas!A:F,5,0),0)</f>
        <v>0</v>
      </c>
      <c r="AI27" s="36">
        <f>IFERROR(VLOOKUP(AO27,Saúde!A:Z,2,0),0)</f>
        <v>0</v>
      </c>
      <c r="AJ27" s="37"/>
      <c r="AK27" s="37">
        <v>0</v>
      </c>
      <c r="AL27" s="37">
        <v>0</v>
      </c>
      <c r="AM27" s="38" t="e">
        <f t="shared" si="14"/>
        <v>#DIV/0!</v>
      </c>
      <c r="AN27" s="39" t="e">
        <f t="shared" si="15"/>
        <v>#DIV/0!</v>
      </c>
      <c r="AO27" s="40" t="s">
        <v>108</v>
      </c>
      <c r="AP27" s="2"/>
      <c r="AQ27" s="41" t="s">
        <v>109</v>
      </c>
    </row>
    <row r="28" spans="1:43" ht="75">
      <c r="A28" s="22" t="s">
        <v>110</v>
      </c>
      <c r="B28" s="183" t="s">
        <v>111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1"/>
      <c r="AF28" s="184" t="s">
        <v>8</v>
      </c>
      <c r="AG28" s="170"/>
      <c r="AH28" s="170"/>
      <c r="AI28" s="185"/>
      <c r="AJ28" s="47" t="s">
        <v>9</v>
      </c>
      <c r="AK28" s="48" t="s">
        <v>10</v>
      </c>
      <c r="AL28" s="49" t="s">
        <v>11</v>
      </c>
      <c r="AM28" s="50" t="s">
        <v>12</v>
      </c>
      <c r="AN28" s="51" t="s">
        <v>13</v>
      </c>
      <c r="AO28" s="1"/>
      <c r="AP28" s="2"/>
      <c r="AQ28" s="3"/>
    </row>
    <row r="29" spans="1:43" ht="12.75" customHeight="1">
      <c r="A29" s="42" t="s">
        <v>112</v>
      </c>
      <c r="B29" s="24"/>
      <c r="C29" s="24"/>
      <c r="D29" s="25" t="e">
        <f t="shared" ref="D29:D30" si="27">B29/C29</f>
        <v>#DIV/0!</v>
      </c>
      <c r="E29" s="26" t="e">
        <f t="shared" ref="E29:E30" si="28">D29*100</f>
        <v>#DIV/0!</v>
      </c>
      <c r="F29" s="27" t="e">
        <f t="shared" si="16"/>
        <v>#DIV/0!</v>
      </c>
      <c r="G29" s="24"/>
      <c r="H29" s="24"/>
      <c r="I29" s="28" t="e">
        <f t="shared" ref="I29:I30" si="29">(H29)/(H29+G29)</f>
        <v>#DIV/0!</v>
      </c>
      <c r="J29" s="26" t="e">
        <f t="shared" ref="J29:J30" si="30">I29*100</f>
        <v>#DIV/0!</v>
      </c>
      <c r="K29" s="29" t="e">
        <f>IF(I29&lt;=65%,"15",IF(I29&gt;80%,"0",(80-J29*1)))</f>
        <v>#DIV/0!</v>
      </c>
      <c r="L29" s="30"/>
      <c r="M29" s="25" t="e">
        <f t="shared" ref="M29:M30" si="31">(L29/C29)</f>
        <v>#DIV/0!</v>
      </c>
      <c r="N29" s="31" t="e">
        <f t="shared" ref="N29:N30" si="32">IF(M29&gt;=100%,"10",M29*10)</f>
        <v>#DIV/0!</v>
      </c>
      <c r="O29" s="30"/>
      <c r="P29" s="30"/>
      <c r="Q29" s="32" t="e">
        <f t="shared" ref="Q29:Q30" si="33">(O29/P29)</f>
        <v>#DIV/0!</v>
      </c>
      <c r="R29" s="26" t="e">
        <f t="shared" ref="R29:S30" si="34">Q29*100</f>
        <v>#DIV/0!</v>
      </c>
      <c r="S29" s="52" t="e">
        <f>IF(Q29&lt;=20%,"25",IF(Q29&gt;=30%,"0",75-R29*2.5))</f>
        <v>#DIV/0!</v>
      </c>
      <c r="T29" s="28"/>
      <c r="U29" s="31">
        <f t="shared" ref="U29:U30" si="35">T29*100</f>
        <v>0</v>
      </c>
      <c r="V29" s="27" t="str">
        <f t="shared" ref="V29:V30" si="36">IF(T29&gt;=100%,"25",IF(T29=0%,"0",(U29*0.25)))</f>
        <v>0</v>
      </c>
      <c r="W29" s="24"/>
      <c r="X29" s="24"/>
      <c r="Y29" s="32"/>
      <c r="Z29" s="33">
        <f t="shared" ref="Z29:Z30" si="37">Y29*100</f>
        <v>0</v>
      </c>
      <c r="AA29" s="27" t="str">
        <f t="shared" ref="AA29:AA30" si="38">IF(Y29&gt;10%,"0",IF(Y29=0%,"15",15-Z29*1.5))</f>
        <v>15</v>
      </c>
      <c r="AB29" s="24"/>
      <c r="AC29" s="24"/>
      <c r="AD29" s="32">
        <f t="shared" ref="AD29:AD30" si="39">IF(AC29=0,0%,AB29/AC29)</f>
        <v>0</v>
      </c>
      <c r="AE29" s="27" t="str">
        <f t="shared" si="18"/>
        <v>0</v>
      </c>
      <c r="AF29" s="35">
        <f>IFERROR(VLOOKUP(AO29,Cláusulas!A:F,3,0),0)</f>
        <v>0</v>
      </c>
      <c r="AG29" s="35">
        <f>IFERROR(VLOOKUP(AO29,Cláusulas!A:F,4,0),0)</f>
        <v>0</v>
      </c>
      <c r="AH29" s="35">
        <f>IFERROR(VLOOKUP(AO29,Cláusulas!A:F,5,0),0)</f>
        <v>0</v>
      </c>
      <c r="AI29" s="36">
        <f>IFERROR(VLOOKUP(AO29,Saúde!A:Z,2,0),0)</f>
        <v>0</v>
      </c>
      <c r="AJ29" s="37"/>
      <c r="AK29" s="37">
        <v>0</v>
      </c>
      <c r="AL29" s="37">
        <v>0</v>
      </c>
      <c r="AM29" s="38" t="e">
        <f>F29+K29+N29+S29+V29+AA29+AE29+AJ29+AK29-AL29</f>
        <v>#DIV/0!</v>
      </c>
      <c r="AN29" s="39" t="e">
        <f t="shared" ref="AN29:AN30" si="40">IF(AM29&gt;=95,"EXCELÊNCIA",IF(AND(AM29&lt;95,AM29&gt;=90),"OURO",IF(AND(AM29&lt;90,AM29&gt;=80),"PRATA",IF(AND(AM29&gt;=70,AM29&lt;80),"BRONZE",IF(AND(AM29&lt;70),"INICIAL")))))</f>
        <v>#DIV/0!</v>
      </c>
      <c r="AO29" s="40" t="s">
        <v>113</v>
      </c>
      <c r="AP29" s="2"/>
      <c r="AQ29" s="41" t="s">
        <v>114</v>
      </c>
    </row>
    <row r="30" spans="1:43" ht="12.75" customHeight="1">
      <c r="A30" s="42" t="s">
        <v>115</v>
      </c>
      <c r="B30" s="24"/>
      <c r="C30" s="24"/>
      <c r="D30" s="25" t="e">
        <f t="shared" si="27"/>
        <v>#DIV/0!</v>
      </c>
      <c r="E30" s="26" t="e">
        <f t="shared" si="28"/>
        <v>#DIV/0!</v>
      </c>
      <c r="F30" s="27" t="e">
        <f t="shared" si="16"/>
        <v>#DIV/0!</v>
      </c>
      <c r="G30" s="24"/>
      <c r="H30" s="24"/>
      <c r="I30" s="28" t="e">
        <f t="shared" si="29"/>
        <v>#DIV/0!</v>
      </c>
      <c r="J30" s="26" t="e">
        <f t="shared" si="30"/>
        <v>#DIV/0!</v>
      </c>
      <c r="K30" s="29" t="e">
        <f>IF(I30&lt;=65%,"15",IF(I30&gt;80%,"0",(80-J30*1)))</f>
        <v>#DIV/0!</v>
      </c>
      <c r="L30" s="30"/>
      <c r="M30" s="25" t="e">
        <f t="shared" si="31"/>
        <v>#DIV/0!</v>
      </c>
      <c r="N30" s="31" t="e">
        <f t="shared" si="32"/>
        <v>#DIV/0!</v>
      </c>
      <c r="O30" s="30"/>
      <c r="P30" s="30"/>
      <c r="Q30" s="32" t="e">
        <f t="shared" si="33"/>
        <v>#DIV/0!</v>
      </c>
      <c r="R30" s="26" t="e">
        <f t="shared" si="34"/>
        <v>#DIV/0!</v>
      </c>
      <c r="S30" s="52" t="e">
        <f>IF(Q30&lt;=20%,"25",IF(Q30&gt;=30%,"0",75-R30*2.5))</f>
        <v>#DIV/0!</v>
      </c>
      <c r="T30" s="28"/>
      <c r="U30" s="31">
        <f t="shared" si="35"/>
        <v>0</v>
      </c>
      <c r="V30" s="27" t="str">
        <f t="shared" si="36"/>
        <v>0</v>
      </c>
      <c r="W30" s="24"/>
      <c r="X30" s="24"/>
      <c r="Y30" s="32"/>
      <c r="Z30" s="33">
        <f t="shared" si="37"/>
        <v>0</v>
      </c>
      <c r="AA30" s="27" t="str">
        <f t="shared" si="38"/>
        <v>15</v>
      </c>
      <c r="AB30" s="24"/>
      <c r="AC30" s="24"/>
      <c r="AD30" s="32">
        <f t="shared" si="39"/>
        <v>0</v>
      </c>
      <c r="AE30" s="27" t="str">
        <f t="shared" si="18"/>
        <v>0</v>
      </c>
      <c r="AF30" s="35">
        <f>IFERROR(VLOOKUP(AO30,Cláusulas!A:F,3,0),0)</f>
        <v>0</v>
      </c>
      <c r="AG30" s="35">
        <f>IFERROR(VLOOKUP(AO30,Cláusulas!A:F,4,0),0)</f>
        <v>0</v>
      </c>
      <c r="AH30" s="35">
        <f>IFERROR(VLOOKUP(AO30,Cláusulas!A:F,5,0),0)</f>
        <v>0</v>
      </c>
      <c r="AI30" s="36">
        <f>IFERROR(VLOOKUP(AO30,Saúde!A:Z,2,0),0)</f>
        <v>0</v>
      </c>
      <c r="AJ30" s="37"/>
      <c r="AK30" s="37">
        <v>0</v>
      </c>
      <c r="AL30" s="37">
        <v>0</v>
      </c>
      <c r="AM30" s="38" t="e">
        <f>F30+K30+N30+S30+V30+AA30+AE30+AJ30+AK30-AL30</f>
        <v>#DIV/0!</v>
      </c>
      <c r="AN30" s="39" t="e">
        <f t="shared" si="40"/>
        <v>#DIV/0!</v>
      </c>
      <c r="AO30" s="40" t="s">
        <v>116</v>
      </c>
      <c r="AP30" s="2"/>
      <c r="AQ30" s="41" t="s">
        <v>117</v>
      </c>
    </row>
    <row r="31" spans="1:43" ht="66.75" customHeight="1">
      <c r="A31" s="172" t="s">
        <v>0</v>
      </c>
      <c r="B31" s="173" t="s">
        <v>1</v>
      </c>
      <c r="C31" s="170"/>
      <c r="D31" s="170"/>
      <c r="E31" s="170"/>
      <c r="F31" s="171"/>
      <c r="G31" s="174" t="s">
        <v>2</v>
      </c>
      <c r="H31" s="170"/>
      <c r="I31" s="170"/>
      <c r="J31" s="170"/>
      <c r="K31" s="171"/>
      <c r="L31" s="175" t="s">
        <v>118</v>
      </c>
      <c r="M31" s="170"/>
      <c r="N31" s="171"/>
      <c r="O31" s="176" t="s">
        <v>4</v>
      </c>
      <c r="P31" s="170"/>
      <c r="Q31" s="170"/>
      <c r="R31" s="170"/>
      <c r="S31" s="171"/>
      <c r="T31" s="177" t="s">
        <v>5</v>
      </c>
      <c r="U31" s="170"/>
      <c r="V31" s="171"/>
      <c r="W31" s="178" t="s">
        <v>6</v>
      </c>
      <c r="X31" s="170"/>
      <c r="Y31" s="170"/>
      <c r="Z31" s="170"/>
      <c r="AA31" s="171"/>
      <c r="AB31" s="179" t="s">
        <v>7</v>
      </c>
      <c r="AC31" s="170"/>
      <c r="AD31" s="170"/>
      <c r="AE31" s="171"/>
      <c r="AF31" s="184" t="s">
        <v>8</v>
      </c>
      <c r="AG31" s="170"/>
      <c r="AH31" s="170"/>
      <c r="AI31" s="185"/>
      <c r="AJ31" s="180" t="s">
        <v>9</v>
      </c>
      <c r="AK31" s="181" t="s">
        <v>10</v>
      </c>
      <c r="AL31" s="182" t="s">
        <v>11</v>
      </c>
      <c r="AM31" s="165" t="s">
        <v>12</v>
      </c>
      <c r="AN31" s="168" t="s">
        <v>13</v>
      </c>
      <c r="AO31" s="1"/>
      <c r="AP31" s="2"/>
      <c r="AQ31" s="3"/>
    </row>
    <row r="32" spans="1:43" ht="116.25" customHeight="1">
      <c r="A32" s="167"/>
      <c r="B32" s="4" t="s">
        <v>14</v>
      </c>
      <c r="C32" s="4" t="s">
        <v>15</v>
      </c>
      <c r="D32" s="5" t="s">
        <v>16</v>
      </c>
      <c r="E32" s="6"/>
      <c r="F32" s="7" t="s">
        <v>17</v>
      </c>
      <c r="G32" s="8" t="s">
        <v>18</v>
      </c>
      <c r="H32" s="8" t="s">
        <v>19</v>
      </c>
      <c r="I32" s="9" t="s">
        <v>20</v>
      </c>
      <c r="J32" s="6"/>
      <c r="K32" s="10" t="s">
        <v>17</v>
      </c>
      <c r="L32" s="11" t="s">
        <v>21</v>
      </c>
      <c r="M32" s="12" t="s">
        <v>22</v>
      </c>
      <c r="N32" s="13" t="s">
        <v>17</v>
      </c>
      <c r="O32" s="14" t="s">
        <v>23</v>
      </c>
      <c r="P32" s="14" t="s">
        <v>24</v>
      </c>
      <c r="Q32" s="15" t="s">
        <v>25</v>
      </c>
      <c r="R32" s="6"/>
      <c r="S32" s="16" t="s">
        <v>17</v>
      </c>
      <c r="T32" s="17" t="s">
        <v>26</v>
      </c>
      <c r="U32" s="6"/>
      <c r="V32" s="18" t="s">
        <v>17</v>
      </c>
      <c r="W32" s="19" t="s">
        <v>27</v>
      </c>
      <c r="X32" s="19" t="s">
        <v>28</v>
      </c>
      <c r="Y32" s="19" t="s">
        <v>29</v>
      </c>
      <c r="Z32" s="6"/>
      <c r="AA32" s="19" t="s">
        <v>17</v>
      </c>
      <c r="AB32" s="20" t="s">
        <v>30</v>
      </c>
      <c r="AC32" s="20" t="s">
        <v>31</v>
      </c>
      <c r="AD32" s="20" t="s">
        <v>32</v>
      </c>
      <c r="AE32" s="20" t="s">
        <v>17</v>
      </c>
      <c r="AF32" s="21" t="s">
        <v>33</v>
      </c>
      <c r="AG32" s="21" t="s">
        <v>34</v>
      </c>
      <c r="AH32" s="21" t="s">
        <v>35</v>
      </c>
      <c r="AI32" s="21" t="s">
        <v>36</v>
      </c>
      <c r="AJ32" s="166"/>
      <c r="AK32" s="166"/>
      <c r="AL32" s="166"/>
      <c r="AM32" s="166"/>
      <c r="AN32" s="166"/>
      <c r="AO32" s="1"/>
      <c r="AP32" s="2"/>
      <c r="AQ32" s="3"/>
    </row>
    <row r="33" spans="1:43" ht="15.75" customHeight="1">
      <c r="A33" s="22" t="s">
        <v>119</v>
      </c>
      <c r="B33" s="183" t="s">
        <v>120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1"/>
      <c r="AF33" s="184" t="s">
        <v>8</v>
      </c>
      <c r="AG33" s="170"/>
      <c r="AH33" s="170"/>
      <c r="AI33" s="185"/>
      <c r="AJ33" s="167"/>
      <c r="AK33" s="167"/>
      <c r="AL33" s="167"/>
      <c r="AM33" s="167"/>
      <c r="AN33" s="167"/>
      <c r="AO33" s="1"/>
      <c r="AP33" s="2"/>
      <c r="AQ33" s="3"/>
    </row>
    <row r="34" spans="1:43" ht="12.75" customHeight="1">
      <c r="A34" s="42" t="s">
        <v>121</v>
      </c>
      <c r="B34" s="24"/>
      <c r="C34" s="24"/>
      <c r="D34" s="25" t="e">
        <f t="shared" ref="D34:D41" si="41">B34/C34</f>
        <v>#DIV/0!</v>
      </c>
      <c r="E34" s="26" t="e">
        <f t="shared" ref="E34:E41" si="42">D34*100</f>
        <v>#DIV/0!</v>
      </c>
      <c r="F34" s="27" t="e">
        <f t="shared" ref="F34:F50" si="43">IF(D34&gt;100%,"10",IF(D34&lt;80%,"0",1-(40-E34*0.49)))</f>
        <v>#DIV/0!</v>
      </c>
      <c r="G34" s="24"/>
      <c r="H34" s="24"/>
      <c r="I34" s="28" t="e">
        <f t="shared" ref="I34:I41" si="44">(H34)/(H34+G34)</f>
        <v>#DIV/0!</v>
      </c>
      <c r="J34" s="26" t="e">
        <f t="shared" ref="J34:J41" si="45">I34*100</f>
        <v>#DIV/0!</v>
      </c>
      <c r="K34" s="29" t="e">
        <f>IF(I34&lt;=40%,"15",IF(I34&gt;60%,"0",(45-J34*0.75)))</f>
        <v>#DIV/0!</v>
      </c>
      <c r="L34" s="30"/>
      <c r="M34" s="25" t="e">
        <f t="shared" ref="M34:M41" si="46">(L34/C34)</f>
        <v>#DIV/0!</v>
      </c>
      <c r="N34" s="31" t="e">
        <f t="shared" ref="N34:N41" si="47">IF(M34&gt;=100%,"10",M34*10)</f>
        <v>#DIV/0!</v>
      </c>
      <c r="O34" s="30"/>
      <c r="P34" s="30"/>
      <c r="Q34" s="32" t="e">
        <f t="shared" ref="Q34:Q41" si="48">(O34/P34)</f>
        <v>#DIV/0!</v>
      </c>
      <c r="R34" s="26" t="e">
        <f t="shared" ref="R34:R41" si="49">Q34*100</f>
        <v>#DIV/0!</v>
      </c>
      <c r="S34" s="52" t="e">
        <f>IF(Q34&lt;=5%,"25",IF(Q34&gt;=15%,"0",37.5-R34*2.5))</f>
        <v>#DIV/0!</v>
      </c>
      <c r="T34" s="28"/>
      <c r="U34" s="31">
        <f t="shared" ref="U34:U41" si="50">T34*100</f>
        <v>0</v>
      </c>
      <c r="V34" s="27" t="str">
        <f t="shared" ref="V34:V41" si="51">IF(T34&gt;=100%,"25",IF(T34=0%,"0",(U34*0.25)))</f>
        <v>0</v>
      </c>
      <c r="W34" s="24"/>
      <c r="X34" s="24"/>
      <c r="Y34" s="32"/>
      <c r="Z34" s="33">
        <f t="shared" ref="Z34:Z41" si="52">Y34*100</f>
        <v>0</v>
      </c>
      <c r="AA34" s="27" t="str">
        <f t="shared" ref="AA34:AA41" si="53">IF(Y34&gt;10%,"0",IF(Y34=0%,"15",15-Z34*1.5))</f>
        <v>15</v>
      </c>
      <c r="AB34" s="24"/>
      <c r="AC34" s="24"/>
      <c r="AD34" s="32">
        <f t="shared" ref="AD34:AD41" si="54">IF(AC34=0,0%,AB34/AC34)</f>
        <v>0</v>
      </c>
      <c r="AE34" s="27" t="str">
        <f t="shared" ref="AE34:AE50" si="55">IF(AD34&lt;=0.1%,"0",IF(AND(AD34&gt;0.1%),"-3"))</f>
        <v>0</v>
      </c>
      <c r="AF34" s="35">
        <f>IFERROR(VLOOKUP(AO34,Cláusulas!A:F,3,0),0)</f>
        <v>0</v>
      </c>
      <c r="AG34" s="35">
        <f>IFERROR(VLOOKUP(AO34,Cláusulas!A:F,4,0),0)</f>
        <v>0</v>
      </c>
      <c r="AH34" s="35">
        <f>IFERROR(VLOOKUP(AO34,Cláusulas!A:F,5,0),0)</f>
        <v>0</v>
      </c>
      <c r="AI34" s="36">
        <f>IFERROR(VLOOKUP(AO34,Saúde!A:Z,2,0),0)</f>
        <v>0</v>
      </c>
      <c r="AJ34" s="37"/>
      <c r="AK34" s="37">
        <v>0</v>
      </c>
      <c r="AL34" s="37">
        <v>0</v>
      </c>
      <c r="AM34" s="38" t="e">
        <f t="shared" ref="AM34:AM41" si="56">F34+K34+N34+S34+V34+AA34+AE34+AJ34+AK34-AL34</f>
        <v>#DIV/0!</v>
      </c>
      <c r="AN34" s="39" t="e">
        <f t="shared" ref="AN34:AN41" si="57">IF(AM34&gt;=95,"EXCELÊNCIA",IF(AND(AM34&lt;95,AM34&gt;=90),"OURO",IF(AND(AM34&lt;90,AM34&gt;=80),"PRATA",IF(AND(AM34&gt;=70,AM34&lt;80),"BRONZE",IF(AND(AM34&lt;70),"INICIAL")))))</f>
        <v>#DIV/0!</v>
      </c>
      <c r="AO34" s="40" t="s">
        <v>122</v>
      </c>
      <c r="AP34" s="2"/>
      <c r="AQ34" s="46" t="s">
        <v>123</v>
      </c>
    </row>
    <row r="35" spans="1:43" ht="12.75" customHeight="1">
      <c r="A35" s="42" t="s">
        <v>124</v>
      </c>
      <c r="B35" s="24"/>
      <c r="C35" s="24"/>
      <c r="D35" s="25" t="e">
        <f t="shared" si="41"/>
        <v>#DIV/0!</v>
      </c>
      <c r="E35" s="26" t="e">
        <f t="shared" si="42"/>
        <v>#DIV/0!</v>
      </c>
      <c r="F35" s="27" t="e">
        <f t="shared" si="43"/>
        <v>#DIV/0!</v>
      </c>
      <c r="G35" s="24"/>
      <c r="H35" s="24"/>
      <c r="I35" s="28" t="e">
        <f t="shared" si="44"/>
        <v>#DIV/0!</v>
      </c>
      <c r="J35" s="26" t="e">
        <f t="shared" si="45"/>
        <v>#DIV/0!</v>
      </c>
      <c r="K35" s="29" t="e">
        <f t="shared" ref="K35:K41" si="58">IF(I35&lt;=40%,"15",IF(I35&gt;60%,"0",(45-J35*0.75)))</f>
        <v>#DIV/0!</v>
      </c>
      <c r="L35" s="30"/>
      <c r="M35" s="25" t="e">
        <f t="shared" si="46"/>
        <v>#DIV/0!</v>
      </c>
      <c r="N35" s="31" t="e">
        <f t="shared" si="47"/>
        <v>#DIV/0!</v>
      </c>
      <c r="O35" s="30"/>
      <c r="P35" s="30"/>
      <c r="Q35" s="32" t="e">
        <f t="shared" si="48"/>
        <v>#DIV/0!</v>
      </c>
      <c r="R35" s="26" t="e">
        <f t="shared" si="49"/>
        <v>#DIV/0!</v>
      </c>
      <c r="S35" s="52" t="e">
        <f t="shared" ref="S35:S41" si="59">IF(Q35&lt;=5%,"25",IF(Q35&gt;=15%,"0",37.5-R35*2.5))</f>
        <v>#DIV/0!</v>
      </c>
      <c r="T35" s="28"/>
      <c r="U35" s="31">
        <f t="shared" si="50"/>
        <v>0</v>
      </c>
      <c r="V35" s="27" t="str">
        <f t="shared" si="51"/>
        <v>0</v>
      </c>
      <c r="W35" s="24"/>
      <c r="X35" s="24"/>
      <c r="Y35" s="32"/>
      <c r="Z35" s="33">
        <f t="shared" si="52"/>
        <v>0</v>
      </c>
      <c r="AA35" s="27" t="str">
        <f t="shared" si="53"/>
        <v>15</v>
      </c>
      <c r="AB35" s="24"/>
      <c r="AC35" s="24"/>
      <c r="AD35" s="32">
        <f t="shared" si="54"/>
        <v>0</v>
      </c>
      <c r="AE35" s="27" t="str">
        <f t="shared" si="55"/>
        <v>0</v>
      </c>
      <c r="AF35" s="35">
        <f>IFERROR(VLOOKUP(AO35,Cláusulas!A:F,3,0),0)</f>
        <v>0</v>
      </c>
      <c r="AG35" s="35">
        <f>IFERROR(VLOOKUP(AO35,Cláusulas!A:F,4,0),0)</f>
        <v>0</v>
      </c>
      <c r="AH35" s="35">
        <f>IFERROR(VLOOKUP(AO35,Cláusulas!A:F,5,0),0)</f>
        <v>0</v>
      </c>
      <c r="AI35" s="36">
        <f>IFERROR(VLOOKUP(AO35,Saúde!A:Z,2,0),0)</f>
        <v>0</v>
      </c>
      <c r="AJ35" s="37"/>
      <c r="AK35" s="37">
        <v>0</v>
      </c>
      <c r="AL35" s="37">
        <v>0</v>
      </c>
      <c r="AM35" s="38" t="e">
        <f t="shared" si="56"/>
        <v>#DIV/0!</v>
      </c>
      <c r="AN35" s="39" t="e">
        <f t="shared" si="57"/>
        <v>#DIV/0!</v>
      </c>
      <c r="AO35" s="40" t="s">
        <v>125</v>
      </c>
      <c r="AP35" s="2"/>
      <c r="AQ35" s="46" t="s">
        <v>126</v>
      </c>
    </row>
    <row r="36" spans="1:43" ht="12.75" customHeight="1">
      <c r="A36" s="42" t="s">
        <v>127</v>
      </c>
      <c r="B36" s="24"/>
      <c r="C36" s="24"/>
      <c r="D36" s="25" t="e">
        <f t="shared" si="41"/>
        <v>#DIV/0!</v>
      </c>
      <c r="E36" s="26" t="e">
        <f t="shared" si="42"/>
        <v>#DIV/0!</v>
      </c>
      <c r="F36" s="27" t="e">
        <f t="shared" si="43"/>
        <v>#DIV/0!</v>
      </c>
      <c r="G36" s="24"/>
      <c r="H36" s="24"/>
      <c r="I36" s="28" t="e">
        <f t="shared" si="44"/>
        <v>#DIV/0!</v>
      </c>
      <c r="J36" s="26" t="e">
        <f t="shared" si="45"/>
        <v>#DIV/0!</v>
      </c>
      <c r="K36" s="29" t="e">
        <f t="shared" si="58"/>
        <v>#DIV/0!</v>
      </c>
      <c r="L36" s="30"/>
      <c r="M36" s="25" t="e">
        <f t="shared" si="46"/>
        <v>#DIV/0!</v>
      </c>
      <c r="N36" s="31" t="e">
        <f t="shared" si="47"/>
        <v>#DIV/0!</v>
      </c>
      <c r="O36" s="30"/>
      <c r="P36" s="30"/>
      <c r="Q36" s="32" t="e">
        <f t="shared" si="48"/>
        <v>#DIV/0!</v>
      </c>
      <c r="R36" s="26" t="e">
        <f t="shared" si="49"/>
        <v>#DIV/0!</v>
      </c>
      <c r="S36" s="52" t="e">
        <f t="shared" si="59"/>
        <v>#DIV/0!</v>
      </c>
      <c r="T36" s="28"/>
      <c r="U36" s="31">
        <f t="shared" si="50"/>
        <v>0</v>
      </c>
      <c r="V36" s="27" t="str">
        <f t="shared" si="51"/>
        <v>0</v>
      </c>
      <c r="W36" s="24"/>
      <c r="X36" s="24"/>
      <c r="Y36" s="32"/>
      <c r="Z36" s="33">
        <f t="shared" si="52"/>
        <v>0</v>
      </c>
      <c r="AA36" s="27" t="str">
        <f t="shared" si="53"/>
        <v>15</v>
      </c>
      <c r="AB36" s="24"/>
      <c r="AC36" s="24"/>
      <c r="AD36" s="32">
        <f t="shared" si="54"/>
        <v>0</v>
      </c>
      <c r="AE36" s="27" t="str">
        <f t="shared" si="55"/>
        <v>0</v>
      </c>
      <c r="AF36" s="35">
        <f>IFERROR(VLOOKUP(AO36,Cláusulas!A:F,3,0),0)</f>
        <v>0</v>
      </c>
      <c r="AG36" s="35">
        <f>IFERROR(VLOOKUP(AO36,Cláusulas!A:F,4,0),0)</f>
        <v>0</v>
      </c>
      <c r="AH36" s="35">
        <f>IFERROR(VLOOKUP(AO36,Cláusulas!A:F,5,0),0)</f>
        <v>0</v>
      </c>
      <c r="AI36" s="36">
        <f>IFERROR(VLOOKUP(AO36,Saúde!A:Z,2,0),0)</f>
        <v>0</v>
      </c>
      <c r="AJ36" s="37"/>
      <c r="AK36" s="37">
        <v>0</v>
      </c>
      <c r="AL36" s="37">
        <v>0</v>
      </c>
      <c r="AM36" s="38" t="e">
        <f t="shared" si="56"/>
        <v>#DIV/0!</v>
      </c>
      <c r="AN36" s="39" t="e">
        <f t="shared" si="57"/>
        <v>#DIV/0!</v>
      </c>
      <c r="AO36" s="40" t="s">
        <v>128</v>
      </c>
      <c r="AP36" s="2"/>
      <c r="AQ36" s="41" t="s">
        <v>129</v>
      </c>
    </row>
    <row r="37" spans="1:43" ht="12.75" customHeight="1">
      <c r="A37" s="42" t="s">
        <v>130</v>
      </c>
      <c r="B37" s="24"/>
      <c r="C37" s="24"/>
      <c r="D37" s="25" t="e">
        <f t="shared" si="41"/>
        <v>#DIV/0!</v>
      </c>
      <c r="E37" s="26" t="e">
        <f t="shared" si="42"/>
        <v>#DIV/0!</v>
      </c>
      <c r="F37" s="27" t="e">
        <f t="shared" si="43"/>
        <v>#DIV/0!</v>
      </c>
      <c r="G37" s="24"/>
      <c r="H37" s="24"/>
      <c r="I37" s="28" t="e">
        <f t="shared" si="44"/>
        <v>#DIV/0!</v>
      </c>
      <c r="J37" s="26" t="e">
        <f t="shared" si="45"/>
        <v>#DIV/0!</v>
      </c>
      <c r="K37" s="29" t="e">
        <f t="shared" si="58"/>
        <v>#DIV/0!</v>
      </c>
      <c r="L37" s="30"/>
      <c r="M37" s="25" t="e">
        <f t="shared" si="46"/>
        <v>#DIV/0!</v>
      </c>
      <c r="N37" s="31" t="e">
        <f t="shared" si="47"/>
        <v>#DIV/0!</v>
      </c>
      <c r="O37" s="30"/>
      <c r="P37" s="30"/>
      <c r="Q37" s="32" t="e">
        <f t="shared" si="48"/>
        <v>#DIV/0!</v>
      </c>
      <c r="R37" s="26" t="e">
        <f t="shared" si="49"/>
        <v>#DIV/0!</v>
      </c>
      <c r="S37" s="52" t="e">
        <f t="shared" si="59"/>
        <v>#DIV/0!</v>
      </c>
      <c r="T37" s="28"/>
      <c r="U37" s="31">
        <f t="shared" si="50"/>
        <v>0</v>
      </c>
      <c r="V37" s="27" t="str">
        <f t="shared" si="51"/>
        <v>0</v>
      </c>
      <c r="W37" s="24"/>
      <c r="X37" s="24"/>
      <c r="Y37" s="32"/>
      <c r="Z37" s="33">
        <f t="shared" si="52"/>
        <v>0</v>
      </c>
      <c r="AA37" s="27" t="str">
        <f t="shared" si="53"/>
        <v>15</v>
      </c>
      <c r="AB37" s="24"/>
      <c r="AC37" s="24"/>
      <c r="AD37" s="32">
        <f t="shared" si="54"/>
        <v>0</v>
      </c>
      <c r="AE37" s="27" t="str">
        <f t="shared" si="55"/>
        <v>0</v>
      </c>
      <c r="AF37" s="35">
        <f>IFERROR(VLOOKUP(AO37,Cláusulas!A:F,3,0),0)</f>
        <v>0</v>
      </c>
      <c r="AG37" s="35">
        <f>IFERROR(VLOOKUP(AO37,Cláusulas!A:F,4,0),0)</f>
        <v>0</v>
      </c>
      <c r="AH37" s="35">
        <f>IFERROR(VLOOKUP(AO37,Cláusulas!A:F,5,0),0)</f>
        <v>0</v>
      </c>
      <c r="AI37" s="36">
        <f>IFERROR(VLOOKUP(AO37,Saúde!A:Z,2,0),0)</f>
        <v>0</v>
      </c>
      <c r="AJ37" s="37"/>
      <c r="AK37" s="37">
        <v>0</v>
      </c>
      <c r="AL37" s="37">
        <v>0</v>
      </c>
      <c r="AM37" s="38" t="e">
        <f t="shared" si="56"/>
        <v>#DIV/0!</v>
      </c>
      <c r="AN37" s="39" t="e">
        <f t="shared" si="57"/>
        <v>#DIV/0!</v>
      </c>
      <c r="AO37" s="40" t="s">
        <v>131</v>
      </c>
      <c r="AP37" s="2"/>
      <c r="AQ37" s="41" t="s">
        <v>132</v>
      </c>
    </row>
    <row r="38" spans="1:43" ht="12.75" customHeight="1">
      <c r="A38" s="42" t="s">
        <v>133</v>
      </c>
      <c r="B38" s="24"/>
      <c r="C38" s="24"/>
      <c r="D38" s="25" t="e">
        <f t="shared" si="41"/>
        <v>#DIV/0!</v>
      </c>
      <c r="E38" s="26" t="e">
        <f t="shared" si="42"/>
        <v>#DIV/0!</v>
      </c>
      <c r="F38" s="27" t="e">
        <f t="shared" si="43"/>
        <v>#DIV/0!</v>
      </c>
      <c r="G38" s="24"/>
      <c r="H38" s="24"/>
      <c r="I38" s="28" t="e">
        <f t="shared" si="44"/>
        <v>#DIV/0!</v>
      </c>
      <c r="J38" s="26" t="e">
        <f t="shared" si="45"/>
        <v>#DIV/0!</v>
      </c>
      <c r="K38" s="29" t="e">
        <f t="shared" si="58"/>
        <v>#DIV/0!</v>
      </c>
      <c r="L38" s="30"/>
      <c r="M38" s="25" t="e">
        <f t="shared" si="46"/>
        <v>#DIV/0!</v>
      </c>
      <c r="N38" s="31" t="e">
        <f t="shared" si="47"/>
        <v>#DIV/0!</v>
      </c>
      <c r="O38" s="30"/>
      <c r="P38" s="30"/>
      <c r="Q38" s="32" t="e">
        <f t="shared" si="48"/>
        <v>#DIV/0!</v>
      </c>
      <c r="R38" s="26" t="e">
        <f t="shared" si="49"/>
        <v>#DIV/0!</v>
      </c>
      <c r="S38" s="52" t="e">
        <f t="shared" si="59"/>
        <v>#DIV/0!</v>
      </c>
      <c r="T38" s="28"/>
      <c r="U38" s="31">
        <f t="shared" si="50"/>
        <v>0</v>
      </c>
      <c r="V38" s="27" t="str">
        <f t="shared" si="51"/>
        <v>0</v>
      </c>
      <c r="W38" s="24"/>
      <c r="X38" s="24"/>
      <c r="Y38" s="32"/>
      <c r="Z38" s="33">
        <f t="shared" si="52"/>
        <v>0</v>
      </c>
      <c r="AA38" s="27" t="str">
        <f t="shared" si="53"/>
        <v>15</v>
      </c>
      <c r="AB38" s="24"/>
      <c r="AC38" s="24"/>
      <c r="AD38" s="32">
        <f t="shared" si="54"/>
        <v>0</v>
      </c>
      <c r="AE38" s="27" t="str">
        <f t="shared" si="55"/>
        <v>0</v>
      </c>
      <c r="AF38" s="35">
        <f>IFERROR(VLOOKUP(AO38,Cláusulas!A:F,3,0),0)</f>
        <v>0</v>
      </c>
      <c r="AG38" s="35">
        <f>IFERROR(VLOOKUP(AO38,Cláusulas!A:F,4,0),0)</f>
        <v>0</v>
      </c>
      <c r="AH38" s="35">
        <f>IFERROR(VLOOKUP(AO38,Cláusulas!A:F,5,0),0)</f>
        <v>0</v>
      </c>
      <c r="AI38" s="36">
        <f>IFERROR(VLOOKUP(AO38,Saúde!A:Z,2,0),0)</f>
        <v>0</v>
      </c>
      <c r="AJ38" s="37"/>
      <c r="AK38" s="37">
        <v>0</v>
      </c>
      <c r="AL38" s="37">
        <v>0</v>
      </c>
      <c r="AM38" s="38" t="e">
        <f t="shared" si="56"/>
        <v>#DIV/0!</v>
      </c>
      <c r="AN38" s="39" t="e">
        <f t="shared" si="57"/>
        <v>#DIV/0!</v>
      </c>
      <c r="AO38" s="40" t="s">
        <v>134</v>
      </c>
      <c r="AP38" s="2"/>
      <c r="AQ38" s="41" t="s">
        <v>135</v>
      </c>
    </row>
    <row r="39" spans="1:43" ht="12.75" customHeight="1">
      <c r="A39" s="42" t="s">
        <v>136</v>
      </c>
      <c r="B39" s="24"/>
      <c r="C39" s="24"/>
      <c r="D39" s="25" t="e">
        <f t="shared" si="41"/>
        <v>#DIV/0!</v>
      </c>
      <c r="E39" s="26" t="e">
        <f t="shared" si="42"/>
        <v>#DIV/0!</v>
      </c>
      <c r="F39" s="27" t="e">
        <f t="shared" si="43"/>
        <v>#DIV/0!</v>
      </c>
      <c r="G39" s="24"/>
      <c r="H39" s="24"/>
      <c r="I39" s="28" t="e">
        <f t="shared" si="44"/>
        <v>#DIV/0!</v>
      </c>
      <c r="J39" s="26" t="e">
        <f t="shared" si="45"/>
        <v>#DIV/0!</v>
      </c>
      <c r="K39" s="29" t="e">
        <f t="shared" si="58"/>
        <v>#DIV/0!</v>
      </c>
      <c r="L39" s="30"/>
      <c r="M39" s="25" t="e">
        <f t="shared" si="46"/>
        <v>#DIV/0!</v>
      </c>
      <c r="N39" s="31" t="e">
        <f t="shared" si="47"/>
        <v>#DIV/0!</v>
      </c>
      <c r="O39" s="30"/>
      <c r="P39" s="30"/>
      <c r="Q39" s="32" t="e">
        <f t="shared" si="48"/>
        <v>#DIV/0!</v>
      </c>
      <c r="R39" s="26" t="e">
        <f t="shared" si="49"/>
        <v>#DIV/0!</v>
      </c>
      <c r="S39" s="52" t="e">
        <f t="shared" si="59"/>
        <v>#DIV/0!</v>
      </c>
      <c r="T39" s="28"/>
      <c r="U39" s="31">
        <f t="shared" si="50"/>
        <v>0</v>
      </c>
      <c r="V39" s="27" t="str">
        <f t="shared" si="51"/>
        <v>0</v>
      </c>
      <c r="W39" s="24"/>
      <c r="X39" s="24"/>
      <c r="Y39" s="32"/>
      <c r="Z39" s="33">
        <f t="shared" si="52"/>
        <v>0</v>
      </c>
      <c r="AA39" s="27" t="str">
        <f t="shared" si="53"/>
        <v>15</v>
      </c>
      <c r="AB39" s="24"/>
      <c r="AC39" s="24"/>
      <c r="AD39" s="32">
        <f t="shared" si="54"/>
        <v>0</v>
      </c>
      <c r="AE39" s="27" t="str">
        <f t="shared" si="55"/>
        <v>0</v>
      </c>
      <c r="AF39" s="35">
        <f>IFERROR(VLOOKUP(AO39,Cláusulas!A:F,3,0),0)</f>
        <v>0</v>
      </c>
      <c r="AG39" s="35">
        <f>IFERROR(VLOOKUP(AO39,Cláusulas!A:F,4,0),0)</f>
        <v>0</v>
      </c>
      <c r="AH39" s="35">
        <f>IFERROR(VLOOKUP(AO39,Cláusulas!A:F,5,0),0)</f>
        <v>0</v>
      </c>
      <c r="AI39" s="36">
        <f>IFERROR(VLOOKUP(AO39,Saúde!A:Z,2,0),0)</f>
        <v>0</v>
      </c>
      <c r="AJ39" s="37"/>
      <c r="AK39" s="37">
        <v>0</v>
      </c>
      <c r="AL39" s="37">
        <v>0</v>
      </c>
      <c r="AM39" s="38" t="e">
        <f t="shared" si="56"/>
        <v>#DIV/0!</v>
      </c>
      <c r="AN39" s="39" t="e">
        <f t="shared" si="57"/>
        <v>#DIV/0!</v>
      </c>
      <c r="AO39" s="40" t="s">
        <v>137</v>
      </c>
      <c r="AP39" s="2"/>
      <c r="AQ39" s="41" t="s">
        <v>138</v>
      </c>
    </row>
    <row r="40" spans="1:43" ht="12.75" customHeight="1">
      <c r="A40" s="42" t="s">
        <v>139</v>
      </c>
      <c r="B40" s="24"/>
      <c r="C40" s="24"/>
      <c r="D40" s="25" t="e">
        <f t="shared" si="41"/>
        <v>#DIV/0!</v>
      </c>
      <c r="E40" s="26" t="e">
        <f t="shared" si="42"/>
        <v>#DIV/0!</v>
      </c>
      <c r="F40" s="27" t="e">
        <f t="shared" si="43"/>
        <v>#DIV/0!</v>
      </c>
      <c r="G40" s="24"/>
      <c r="H40" s="24"/>
      <c r="I40" s="28" t="e">
        <f t="shared" si="44"/>
        <v>#DIV/0!</v>
      </c>
      <c r="J40" s="26" t="e">
        <f t="shared" si="45"/>
        <v>#DIV/0!</v>
      </c>
      <c r="K40" s="29" t="e">
        <f t="shared" si="58"/>
        <v>#DIV/0!</v>
      </c>
      <c r="L40" s="30"/>
      <c r="M40" s="25" t="e">
        <f t="shared" si="46"/>
        <v>#DIV/0!</v>
      </c>
      <c r="N40" s="31" t="e">
        <f t="shared" si="47"/>
        <v>#DIV/0!</v>
      </c>
      <c r="O40" s="30"/>
      <c r="P40" s="30"/>
      <c r="Q40" s="32" t="e">
        <f t="shared" si="48"/>
        <v>#DIV/0!</v>
      </c>
      <c r="R40" s="26" t="e">
        <f t="shared" si="49"/>
        <v>#DIV/0!</v>
      </c>
      <c r="S40" s="52" t="e">
        <f t="shared" si="59"/>
        <v>#DIV/0!</v>
      </c>
      <c r="T40" s="28"/>
      <c r="U40" s="31">
        <f t="shared" si="50"/>
        <v>0</v>
      </c>
      <c r="V40" s="27" t="str">
        <f t="shared" si="51"/>
        <v>0</v>
      </c>
      <c r="W40" s="24"/>
      <c r="X40" s="24"/>
      <c r="Y40" s="32"/>
      <c r="Z40" s="33">
        <f t="shared" si="52"/>
        <v>0</v>
      </c>
      <c r="AA40" s="27" t="str">
        <f t="shared" si="53"/>
        <v>15</v>
      </c>
      <c r="AB40" s="24"/>
      <c r="AC40" s="24"/>
      <c r="AD40" s="32">
        <f t="shared" si="54"/>
        <v>0</v>
      </c>
      <c r="AE40" s="27" t="str">
        <f t="shared" si="55"/>
        <v>0</v>
      </c>
      <c r="AF40" s="35">
        <f>IFERROR(VLOOKUP(AO40,Cláusulas!A:F,3,0),0)</f>
        <v>0</v>
      </c>
      <c r="AG40" s="35">
        <f>IFERROR(VLOOKUP(AO40,Cláusulas!A:F,4,0),0)</f>
        <v>0</v>
      </c>
      <c r="AH40" s="35">
        <f>IFERROR(VLOOKUP(AO40,Cláusulas!A:F,5,0),0)</f>
        <v>0</v>
      </c>
      <c r="AI40" s="36">
        <f>IFERROR(VLOOKUP(AO40,Saúde!A:Z,2,0),0)</f>
        <v>0</v>
      </c>
      <c r="AJ40" s="37"/>
      <c r="AK40" s="37">
        <v>0</v>
      </c>
      <c r="AL40" s="37">
        <v>0</v>
      </c>
      <c r="AM40" s="38" t="e">
        <f t="shared" si="56"/>
        <v>#DIV/0!</v>
      </c>
      <c r="AN40" s="39" t="e">
        <f t="shared" si="57"/>
        <v>#DIV/0!</v>
      </c>
      <c r="AO40" s="40" t="s">
        <v>140</v>
      </c>
      <c r="AP40" s="2"/>
      <c r="AQ40" s="41" t="s">
        <v>141</v>
      </c>
    </row>
    <row r="41" spans="1:43" ht="12.75" customHeight="1">
      <c r="A41" s="42" t="s">
        <v>142</v>
      </c>
      <c r="B41" s="24"/>
      <c r="C41" s="24"/>
      <c r="D41" s="25" t="e">
        <f t="shared" si="41"/>
        <v>#DIV/0!</v>
      </c>
      <c r="E41" s="26" t="e">
        <f t="shared" si="42"/>
        <v>#DIV/0!</v>
      </c>
      <c r="F41" s="27" t="e">
        <f t="shared" si="43"/>
        <v>#DIV/0!</v>
      </c>
      <c r="G41" s="24"/>
      <c r="H41" s="24"/>
      <c r="I41" s="28" t="e">
        <f t="shared" si="44"/>
        <v>#DIV/0!</v>
      </c>
      <c r="J41" s="26" t="e">
        <f t="shared" si="45"/>
        <v>#DIV/0!</v>
      </c>
      <c r="K41" s="29" t="e">
        <f t="shared" si="58"/>
        <v>#DIV/0!</v>
      </c>
      <c r="L41" s="30"/>
      <c r="M41" s="25" t="e">
        <f t="shared" si="46"/>
        <v>#DIV/0!</v>
      </c>
      <c r="N41" s="31" t="e">
        <f t="shared" si="47"/>
        <v>#DIV/0!</v>
      </c>
      <c r="O41" s="30"/>
      <c r="P41" s="30"/>
      <c r="Q41" s="32" t="e">
        <f t="shared" si="48"/>
        <v>#DIV/0!</v>
      </c>
      <c r="R41" s="26" t="e">
        <f t="shared" si="49"/>
        <v>#DIV/0!</v>
      </c>
      <c r="S41" s="52" t="e">
        <f t="shared" si="59"/>
        <v>#DIV/0!</v>
      </c>
      <c r="T41" s="28"/>
      <c r="U41" s="31">
        <f t="shared" si="50"/>
        <v>0</v>
      </c>
      <c r="V41" s="27" t="str">
        <f t="shared" si="51"/>
        <v>0</v>
      </c>
      <c r="W41" s="24"/>
      <c r="X41" s="24"/>
      <c r="Y41" s="32"/>
      <c r="Z41" s="33">
        <f t="shared" si="52"/>
        <v>0</v>
      </c>
      <c r="AA41" s="27" t="str">
        <f t="shared" si="53"/>
        <v>15</v>
      </c>
      <c r="AB41" s="24"/>
      <c r="AC41" s="24"/>
      <c r="AD41" s="32">
        <f t="shared" si="54"/>
        <v>0</v>
      </c>
      <c r="AE41" s="27" t="str">
        <f t="shared" si="55"/>
        <v>0</v>
      </c>
      <c r="AF41" s="35">
        <f>IFERROR(VLOOKUP(AO41,Cláusulas!A:F,3,0),0)</f>
        <v>0</v>
      </c>
      <c r="AG41" s="35">
        <f>IFERROR(VLOOKUP(AO41,Cláusulas!A:F,4,0),0)</f>
        <v>0</v>
      </c>
      <c r="AH41" s="35">
        <f>IFERROR(VLOOKUP(AO41,Cláusulas!A:F,5,0),0)</f>
        <v>0</v>
      </c>
      <c r="AI41" s="36">
        <f>IFERROR(VLOOKUP(AO41,Saúde!A:Z,2,0),0)</f>
        <v>0</v>
      </c>
      <c r="AJ41" s="37"/>
      <c r="AK41" s="37">
        <v>0</v>
      </c>
      <c r="AL41" s="37">
        <v>0</v>
      </c>
      <c r="AM41" s="38" t="e">
        <f t="shared" si="56"/>
        <v>#DIV/0!</v>
      </c>
      <c r="AN41" s="39" t="e">
        <f t="shared" si="57"/>
        <v>#DIV/0!</v>
      </c>
      <c r="AO41" s="40" t="s">
        <v>143</v>
      </c>
      <c r="AP41" s="2"/>
      <c r="AQ41" s="41" t="s">
        <v>144</v>
      </c>
    </row>
    <row r="42" spans="1:43" ht="72.75" customHeight="1">
      <c r="A42" s="22" t="s">
        <v>145</v>
      </c>
      <c r="B42" s="183" t="s">
        <v>146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1"/>
      <c r="AF42" s="184" t="s">
        <v>8</v>
      </c>
      <c r="AG42" s="170"/>
      <c r="AH42" s="170"/>
      <c r="AI42" s="185"/>
      <c r="AJ42" s="47" t="s">
        <v>9</v>
      </c>
      <c r="AK42" s="48" t="s">
        <v>10</v>
      </c>
      <c r="AL42" s="49" t="s">
        <v>11</v>
      </c>
      <c r="AM42" s="50" t="s">
        <v>12</v>
      </c>
      <c r="AN42" s="51" t="s">
        <v>13</v>
      </c>
      <c r="AO42" s="1"/>
      <c r="AP42" s="2"/>
      <c r="AQ42" s="3"/>
    </row>
    <row r="43" spans="1:43" ht="12.75" customHeight="1">
      <c r="A43" s="42" t="s">
        <v>147</v>
      </c>
      <c r="B43" s="24"/>
      <c r="C43" s="24"/>
      <c r="D43" s="25" t="e">
        <f t="shared" ref="D43:D50" si="60">B43/C43</f>
        <v>#DIV/0!</v>
      </c>
      <c r="E43" s="26" t="e">
        <f t="shared" ref="E43:E50" si="61">D43*100</f>
        <v>#DIV/0!</v>
      </c>
      <c r="F43" s="27" t="e">
        <f t="shared" si="43"/>
        <v>#DIV/0!</v>
      </c>
      <c r="G43" s="24"/>
      <c r="H43" s="24"/>
      <c r="I43" s="28" t="e">
        <f t="shared" ref="I43:I50" si="62">(H43)/(H43+G43)</f>
        <v>#DIV/0!</v>
      </c>
      <c r="J43" s="26" t="e">
        <f t="shared" ref="J43:J50" si="63">I43*100</f>
        <v>#DIV/0!</v>
      </c>
      <c r="K43" s="29" t="e">
        <f>IF(I43&lt;=45%,"15",IF(I43&gt;70%,"0",(42-J43*0.6)))</f>
        <v>#DIV/0!</v>
      </c>
      <c r="L43" s="30"/>
      <c r="M43" s="25" t="e">
        <f t="shared" ref="M43:M50" si="64">(L43/C43)</f>
        <v>#DIV/0!</v>
      </c>
      <c r="N43" s="31" t="e">
        <f t="shared" ref="N43:N50" si="65">IF(M43&gt;=100%,"10",M43*10)</f>
        <v>#DIV/0!</v>
      </c>
      <c r="O43" s="30"/>
      <c r="P43" s="30"/>
      <c r="Q43" s="32" t="e">
        <f t="shared" ref="Q43:Q50" si="66">(O43/P43)</f>
        <v>#DIV/0!</v>
      </c>
      <c r="R43" s="26" t="e">
        <f t="shared" ref="R43:R50" si="67">Q43*100</f>
        <v>#DIV/0!</v>
      </c>
      <c r="S43" s="27" t="e">
        <f t="shared" ref="S43:S50" si="68">IF(Q43&lt;=15%,"25",IF(Q43&gt;=25%,"0",62.5-R43*2.5))</f>
        <v>#DIV/0!</v>
      </c>
      <c r="T43" s="28"/>
      <c r="U43" s="31">
        <f t="shared" ref="U43:U50" si="69">T43*100</f>
        <v>0</v>
      </c>
      <c r="V43" s="27" t="str">
        <f t="shared" ref="V43:V50" si="70">IF(T43&gt;=100%,"25",IF(T43=0%,"0",(U43*0.25)))</f>
        <v>0</v>
      </c>
      <c r="W43" s="24"/>
      <c r="X43" s="24"/>
      <c r="Y43" s="32"/>
      <c r="Z43" s="33">
        <f t="shared" ref="Z43:Z50" si="71">Y43*100</f>
        <v>0</v>
      </c>
      <c r="AA43" s="27" t="str">
        <f t="shared" ref="AA43:AA50" si="72">IF(Y43&gt;10%,"0",IF(Y43=0%,"15",15-Z43*1.5))</f>
        <v>15</v>
      </c>
      <c r="AB43" s="24"/>
      <c r="AC43" s="24"/>
      <c r="AD43" s="32">
        <f t="shared" ref="AD43:AD50" si="73">IF(AC43=0,0%,AB43/AC43)</f>
        <v>0</v>
      </c>
      <c r="AE43" s="27" t="str">
        <f t="shared" si="55"/>
        <v>0</v>
      </c>
      <c r="AF43" s="35">
        <f>IFERROR(VLOOKUP(AO43,Cláusulas!A:F,3,0),0)</f>
        <v>0</v>
      </c>
      <c r="AG43" s="35">
        <f>IFERROR(VLOOKUP(AO43,Cláusulas!A:F,4,0),0)</f>
        <v>0</v>
      </c>
      <c r="AH43" s="35">
        <f>IFERROR(VLOOKUP(AO43,Cláusulas!A:F,5,0),0)</f>
        <v>0</v>
      </c>
      <c r="AI43" s="36">
        <f>IFERROR(VLOOKUP(AO43,Saúde!A:Z,2,0),0)</f>
        <v>0</v>
      </c>
      <c r="AJ43" s="37"/>
      <c r="AK43" s="37">
        <v>0</v>
      </c>
      <c r="AL43" s="37">
        <v>0</v>
      </c>
      <c r="AM43" s="38" t="e">
        <f t="shared" ref="AM43:AM50" si="74">F43+K43+N43+S43+V43+AA43+AE43+AJ43+AK43-AL43</f>
        <v>#DIV/0!</v>
      </c>
      <c r="AN43" s="39" t="e">
        <f t="shared" ref="AN43:AN50" si="75">IF(AM43&gt;=95,"EXCELÊNCIA",IF(AND(AM43&lt;95,AM43&gt;=90),"OURO",IF(AND(AM43&lt;90,AM43&gt;=80),"PRATA",IF(AND(AM43&gt;=70,AM43&lt;80),"BRONZE",IF(AND(AM43&lt;70),"INICIAL")))))</f>
        <v>#DIV/0!</v>
      </c>
      <c r="AO43" s="40" t="s">
        <v>148</v>
      </c>
      <c r="AP43" s="2"/>
      <c r="AQ43" s="41" t="s">
        <v>149</v>
      </c>
    </row>
    <row r="44" spans="1:43" ht="12.75" customHeight="1">
      <c r="A44" s="42" t="s">
        <v>150</v>
      </c>
      <c r="B44" s="24"/>
      <c r="C44" s="24"/>
      <c r="D44" s="25" t="e">
        <f t="shared" si="60"/>
        <v>#DIV/0!</v>
      </c>
      <c r="E44" s="26" t="e">
        <f t="shared" si="61"/>
        <v>#DIV/0!</v>
      </c>
      <c r="F44" s="27" t="e">
        <f t="shared" si="43"/>
        <v>#DIV/0!</v>
      </c>
      <c r="G44" s="24"/>
      <c r="H44" s="24"/>
      <c r="I44" s="28" t="e">
        <f t="shared" si="62"/>
        <v>#DIV/0!</v>
      </c>
      <c r="J44" s="26" t="e">
        <f t="shared" si="63"/>
        <v>#DIV/0!</v>
      </c>
      <c r="K44" s="29" t="e">
        <f t="shared" ref="K44:K50" si="76">IF(I44&lt;=45%,"15",IF(I44&gt;70%,"0",(42-J44*0.6)))</f>
        <v>#DIV/0!</v>
      </c>
      <c r="L44" s="30"/>
      <c r="M44" s="25" t="e">
        <f t="shared" si="64"/>
        <v>#DIV/0!</v>
      </c>
      <c r="N44" s="31" t="e">
        <f t="shared" si="65"/>
        <v>#DIV/0!</v>
      </c>
      <c r="O44" s="30"/>
      <c r="P44" s="30"/>
      <c r="Q44" s="32" t="e">
        <f t="shared" si="66"/>
        <v>#DIV/0!</v>
      </c>
      <c r="R44" s="26" t="e">
        <f t="shared" si="67"/>
        <v>#DIV/0!</v>
      </c>
      <c r="S44" s="27" t="e">
        <f t="shared" si="68"/>
        <v>#DIV/0!</v>
      </c>
      <c r="T44" s="28"/>
      <c r="U44" s="31">
        <f t="shared" si="69"/>
        <v>0</v>
      </c>
      <c r="V44" s="27" t="str">
        <f t="shared" si="70"/>
        <v>0</v>
      </c>
      <c r="W44" s="24"/>
      <c r="X44" s="24"/>
      <c r="Y44" s="32"/>
      <c r="Z44" s="33">
        <f t="shared" si="71"/>
        <v>0</v>
      </c>
      <c r="AA44" s="27" t="str">
        <f t="shared" si="72"/>
        <v>15</v>
      </c>
      <c r="AB44" s="24"/>
      <c r="AC44" s="24"/>
      <c r="AD44" s="32">
        <f t="shared" si="73"/>
        <v>0</v>
      </c>
      <c r="AE44" s="27" t="str">
        <f t="shared" si="55"/>
        <v>0</v>
      </c>
      <c r="AF44" s="35">
        <f>IFERROR(VLOOKUP(AO44,Cláusulas!A:F,3,0),0)</f>
        <v>0</v>
      </c>
      <c r="AG44" s="35">
        <f>IFERROR(VLOOKUP(AO44,Cláusulas!A:F,4,0),0)</f>
        <v>0</v>
      </c>
      <c r="AH44" s="35">
        <f>IFERROR(VLOOKUP(AO44,Cláusulas!A:F,5,0),0)</f>
        <v>0</v>
      </c>
      <c r="AI44" s="36">
        <f>IFERROR(VLOOKUP(AO44,Saúde!A:Z,2,0),0)</f>
        <v>0</v>
      </c>
      <c r="AJ44" s="37"/>
      <c r="AK44" s="37">
        <v>0</v>
      </c>
      <c r="AL44" s="37">
        <v>0</v>
      </c>
      <c r="AM44" s="38" t="e">
        <f t="shared" si="74"/>
        <v>#DIV/0!</v>
      </c>
      <c r="AN44" s="39" t="e">
        <f t="shared" si="75"/>
        <v>#DIV/0!</v>
      </c>
      <c r="AO44" s="40" t="s">
        <v>151</v>
      </c>
      <c r="AP44" s="2"/>
      <c r="AQ44" s="41" t="s">
        <v>152</v>
      </c>
    </row>
    <row r="45" spans="1:43" ht="12.75" customHeight="1">
      <c r="A45" s="42" t="s">
        <v>153</v>
      </c>
      <c r="B45" s="24"/>
      <c r="C45" s="24"/>
      <c r="D45" s="25" t="e">
        <f t="shared" si="60"/>
        <v>#DIV/0!</v>
      </c>
      <c r="E45" s="26" t="e">
        <f t="shared" si="61"/>
        <v>#DIV/0!</v>
      </c>
      <c r="F45" s="27" t="e">
        <f t="shared" si="43"/>
        <v>#DIV/0!</v>
      </c>
      <c r="G45" s="24"/>
      <c r="H45" s="24"/>
      <c r="I45" s="28" t="e">
        <f t="shared" si="62"/>
        <v>#DIV/0!</v>
      </c>
      <c r="J45" s="26" t="e">
        <f t="shared" si="63"/>
        <v>#DIV/0!</v>
      </c>
      <c r="K45" s="29" t="e">
        <f t="shared" si="76"/>
        <v>#DIV/0!</v>
      </c>
      <c r="L45" s="30"/>
      <c r="M45" s="25" t="e">
        <f t="shared" si="64"/>
        <v>#DIV/0!</v>
      </c>
      <c r="N45" s="31" t="e">
        <f t="shared" si="65"/>
        <v>#DIV/0!</v>
      </c>
      <c r="O45" s="30"/>
      <c r="P45" s="30"/>
      <c r="Q45" s="32" t="e">
        <f t="shared" si="66"/>
        <v>#DIV/0!</v>
      </c>
      <c r="R45" s="26" t="e">
        <f t="shared" si="67"/>
        <v>#DIV/0!</v>
      </c>
      <c r="S45" s="27" t="e">
        <f t="shared" si="68"/>
        <v>#DIV/0!</v>
      </c>
      <c r="T45" s="28"/>
      <c r="U45" s="31">
        <f t="shared" si="69"/>
        <v>0</v>
      </c>
      <c r="V45" s="27" t="str">
        <f t="shared" si="70"/>
        <v>0</v>
      </c>
      <c r="W45" s="24"/>
      <c r="X45" s="24"/>
      <c r="Y45" s="32"/>
      <c r="Z45" s="33">
        <f t="shared" si="71"/>
        <v>0</v>
      </c>
      <c r="AA45" s="27" t="str">
        <f t="shared" si="72"/>
        <v>15</v>
      </c>
      <c r="AB45" s="24"/>
      <c r="AC45" s="24"/>
      <c r="AD45" s="32">
        <f t="shared" si="73"/>
        <v>0</v>
      </c>
      <c r="AE45" s="27" t="str">
        <f t="shared" si="55"/>
        <v>0</v>
      </c>
      <c r="AF45" s="35">
        <f>IFERROR(VLOOKUP(AO45,Cláusulas!A:F,3,0),0)</f>
        <v>0</v>
      </c>
      <c r="AG45" s="35">
        <f>IFERROR(VLOOKUP(AO45,Cláusulas!A:F,4,0),0)</f>
        <v>0</v>
      </c>
      <c r="AH45" s="35">
        <f>IFERROR(VLOOKUP(AO45,Cláusulas!A:F,5,0),0)</f>
        <v>0</v>
      </c>
      <c r="AI45" s="36">
        <f>IFERROR(VLOOKUP(AO45,Saúde!A:Z,2,0),0)</f>
        <v>0</v>
      </c>
      <c r="AJ45" s="37"/>
      <c r="AK45" s="37">
        <v>0</v>
      </c>
      <c r="AL45" s="37">
        <v>0</v>
      </c>
      <c r="AM45" s="38" t="e">
        <f t="shared" si="74"/>
        <v>#DIV/0!</v>
      </c>
      <c r="AN45" s="39" t="e">
        <f t="shared" si="75"/>
        <v>#DIV/0!</v>
      </c>
      <c r="AO45" s="40" t="s">
        <v>154</v>
      </c>
      <c r="AP45" s="2"/>
      <c r="AQ45" s="41" t="s">
        <v>155</v>
      </c>
    </row>
    <row r="46" spans="1:43" ht="12.75" customHeight="1">
      <c r="A46" s="42" t="s">
        <v>156</v>
      </c>
      <c r="B46" s="24"/>
      <c r="C46" s="24"/>
      <c r="D46" s="25" t="e">
        <f t="shared" si="60"/>
        <v>#DIV/0!</v>
      </c>
      <c r="E46" s="26" t="e">
        <f t="shared" si="61"/>
        <v>#DIV/0!</v>
      </c>
      <c r="F46" s="27" t="e">
        <f t="shared" si="43"/>
        <v>#DIV/0!</v>
      </c>
      <c r="G46" s="24"/>
      <c r="H46" s="24"/>
      <c r="I46" s="28" t="e">
        <f t="shared" si="62"/>
        <v>#DIV/0!</v>
      </c>
      <c r="J46" s="26" t="e">
        <f t="shared" si="63"/>
        <v>#DIV/0!</v>
      </c>
      <c r="K46" s="29" t="e">
        <f t="shared" si="76"/>
        <v>#DIV/0!</v>
      </c>
      <c r="L46" s="30"/>
      <c r="M46" s="25" t="e">
        <f t="shared" si="64"/>
        <v>#DIV/0!</v>
      </c>
      <c r="N46" s="31" t="e">
        <f t="shared" si="65"/>
        <v>#DIV/0!</v>
      </c>
      <c r="O46" s="30"/>
      <c r="P46" s="30"/>
      <c r="Q46" s="32" t="e">
        <f t="shared" si="66"/>
        <v>#DIV/0!</v>
      </c>
      <c r="R46" s="26" t="e">
        <f t="shared" si="67"/>
        <v>#DIV/0!</v>
      </c>
      <c r="S46" s="27" t="e">
        <f t="shared" si="68"/>
        <v>#DIV/0!</v>
      </c>
      <c r="T46" s="28"/>
      <c r="U46" s="31">
        <f t="shared" si="69"/>
        <v>0</v>
      </c>
      <c r="V46" s="27" t="str">
        <f t="shared" si="70"/>
        <v>0</v>
      </c>
      <c r="W46" s="24"/>
      <c r="X46" s="24"/>
      <c r="Y46" s="32"/>
      <c r="Z46" s="33">
        <f t="shared" si="71"/>
        <v>0</v>
      </c>
      <c r="AA46" s="27" t="str">
        <f t="shared" si="72"/>
        <v>15</v>
      </c>
      <c r="AB46" s="24"/>
      <c r="AC46" s="24"/>
      <c r="AD46" s="32">
        <f t="shared" si="73"/>
        <v>0</v>
      </c>
      <c r="AE46" s="27" t="str">
        <f t="shared" si="55"/>
        <v>0</v>
      </c>
      <c r="AF46" s="35">
        <f>IFERROR(VLOOKUP(AO46,Cláusulas!A:F,3,0),0)</f>
        <v>0</v>
      </c>
      <c r="AG46" s="35">
        <f>IFERROR(VLOOKUP(AO46,Cláusulas!A:F,4,0),0)</f>
        <v>0</v>
      </c>
      <c r="AH46" s="35">
        <f>IFERROR(VLOOKUP(AO46,Cláusulas!A:F,5,0),0)</f>
        <v>0</v>
      </c>
      <c r="AI46" s="36">
        <f>IFERROR(VLOOKUP(AO46,Saúde!A:Z,2,0),0)</f>
        <v>0</v>
      </c>
      <c r="AJ46" s="37"/>
      <c r="AK46" s="37">
        <v>0</v>
      </c>
      <c r="AL46" s="37">
        <v>0</v>
      </c>
      <c r="AM46" s="38" t="e">
        <f t="shared" si="74"/>
        <v>#DIV/0!</v>
      </c>
      <c r="AN46" s="39" t="e">
        <f t="shared" si="75"/>
        <v>#DIV/0!</v>
      </c>
      <c r="AO46" s="40" t="s">
        <v>157</v>
      </c>
      <c r="AP46" s="2"/>
      <c r="AQ46" s="41" t="s">
        <v>158</v>
      </c>
    </row>
    <row r="47" spans="1:43" ht="12.75" customHeight="1">
      <c r="A47" s="42" t="s">
        <v>159</v>
      </c>
      <c r="B47" s="24"/>
      <c r="C47" s="24"/>
      <c r="D47" s="25" t="e">
        <f t="shared" si="60"/>
        <v>#DIV/0!</v>
      </c>
      <c r="E47" s="26" t="e">
        <f t="shared" si="61"/>
        <v>#DIV/0!</v>
      </c>
      <c r="F47" s="27" t="e">
        <f t="shared" si="43"/>
        <v>#DIV/0!</v>
      </c>
      <c r="G47" s="24"/>
      <c r="H47" s="24"/>
      <c r="I47" s="28" t="e">
        <f t="shared" si="62"/>
        <v>#DIV/0!</v>
      </c>
      <c r="J47" s="26" t="e">
        <f t="shared" si="63"/>
        <v>#DIV/0!</v>
      </c>
      <c r="K47" s="29" t="e">
        <f t="shared" si="76"/>
        <v>#DIV/0!</v>
      </c>
      <c r="L47" s="30"/>
      <c r="M47" s="25" t="e">
        <f t="shared" si="64"/>
        <v>#DIV/0!</v>
      </c>
      <c r="N47" s="31" t="e">
        <f t="shared" si="65"/>
        <v>#DIV/0!</v>
      </c>
      <c r="O47" s="30"/>
      <c r="P47" s="30"/>
      <c r="Q47" s="32" t="e">
        <f t="shared" si="66"/>
        <v>#DIV/0!</v>
      </c>
      <c r="R47" s="26" t="e">
        <f t="shared" si="67"/>
        <v>#DIV/0!</v>
      </c>
      <c r="S47" s="27" t="e">
        <f t="shared" si="68"/>
        <v>#DIV/0!</v>
      </c>
      <c r="T47" s="28"/>
      <c r="U47" s="31">
        <f t="shared" si="69"/>
        <v>0</v>
      </c>
      <c r="V47" s="27" t="str">
        <f t="shared" si="70"/>
        <v>0</v>
      </c>
      <c r="W47" s="24"/>
      <c r="X47" s="24"/>
      <c r="Y47" s="32"/>
      <c r="Z47" s="33">
        <f t="shared" si="71"/>
        <v>0</v>
      </c>
      <c r="AA47" s="27" t="str">
        <f t="shared" si="72"/>
        <v>15</v>
      </c>
      <c r="AB47" s="24"/>
      <c r="AC47" s="24"/>
      <c r="AD47" s="32">
        <f t="shared" si="73"/>
        <v>0</v>
      </c>
      <c r="AE47" s="27" t="str">
        <f t="shared" si="55"/>
        <v>0</v>
      </c>
      <c r="AF47" s="35">
        <f>IFERROR(VLOOKUP(AO47,Cláusulas!A:F,3,0),0)</f>
        <v>0</v>
      </c>
      <c r="AG47" s="35">
        <f>IFERROR(VLOOKUP(AO47,Cláusulas!A:F,4,0),0)</f>
        <v>0</v>
      </c>
      <c r="AH47" s="35">
        <f>IFERROR(VLOOKUP(AO47,Cláusulas!A:F,5,0),0)</f>
        <v>0</v>
      </c>
      <c r="AI47" s="36">
        <f>IFERROR(VLOOKUP(AO47,Saúde!A:Z,2,0),0)</f>
        <v>0</v>
      </c>
      <c r="AJ47" s="37"/>
      <c r="AK47" s="37">
        <v>0</v>
      </c>
      <c r="AL47" s="37">
        <v>0</v>
      </c>
      <c r="AM47" s="38" t="e">
        <f t="shared" si="74"/>
        <v>#DIV/0!</v>
      </c>
      <c r="AN47" s="39" t="e">
        <f t="shared" si="75"/>
        <v>#DIV/0!</v>
      </c>
      <c r="AO47" s="40" t="s">
        <v>160</v>
      </c>
      <c r="AP47" s="2"/>
      <c r="AQ47" s="41" t="s">
        <v>161</v>
      </c>
    </row>
    <row r="48" spans="1:43" ht="12.75" customHeight="1">
      <c r="A48" s="42" t="s">
        <v>162</v>
      </c>
      <c r="B48" s="24"/>
      <c r="C48" s="24"/>
      <c r="D48" s="25" t="e">
        <f t="shared" si="60"/>
        <v>#DIV/0!</v>
      </c>
      <c r="E48" s="26" t="e">
        <f t="shared" si="61"/>
        <v>#DIV/0!</v>
      </c>
      <c r="F48" s="27" t="e">
        <f t="shared" si="43"/>
        <v>#DIV/0!</v>
      </c>
      <c r="G48" s="24"/>
      <c r="H48" s="24"/>
      <c r="I48" s="28" t="e">
        <f t="shared" si="62"/>
        <v>#DIV/0!</v>
      </c>
      <c r="J48" s="26" t="e">
        <f t="shared" si="63"/>
        <v>#DIV/0!</v>
      </c>
      <c r="K48" s="29" t="e">
        <f t="shared" si="76"/>
        <v>#DIV/0!</v>
      </c>
      <c r="L48" s="30"/>
      <c r="M48" s="25" t="e">
        <f t="shared" si="64"/>
        <v>#DIV/0!</v>
      </c>
      <c r="N48" s="31" t="e">
        <f t="shared" si="65"/>
        <v>#DIV/0!</v>
      </c>
      <c r="O48" s="30"/>
      <c r="P48" s="30"/>
      <c r="Q48" s="32" t="e">
        <f t="shared" si="66"/>
        <v>#DIV/0!</v>
      </c>
      <c r="R48" s="26" t="e">
        <f t="shared" si="67"/>
        <v>#DIV/0!</v>
      </c>
      <c r="S48" s="27" t="e">
        <f t="shared" si="68"/>
        <v>#DIV/0!</v>
      </c>
      <c r="T48" s="28"/>
      <c r="U48" s="31">
        <f t="shared" si="69"/>
        <v>0</v>
      </c>
      <c r="V48" s="27" t="str">
        <f t="shared" si="70"/>
        <v>0</v>
      </c>
      <c r="W48" s="24"/>
      <c r="X48" s="24"/>
      <c r="Y48" s="32"/>
      <c r="Z48" s="33">
        <f t="shared" si="71"/>
        <v>0</v>
      </c>
      <c r="AA48" s="27" t="str">
        <f t="shared" si="72"/>
        <v>15</v>
      </c>
      <c r="AB48" s="24"/>
      <c r="AC48" s="24"/>
      <c r="AD48" s="32">
        <f t="shared" si="73"/>
        <v>0</v>
      </c>
      <c r="AE48" s="27" t="str">
        <f t="shared" si="55"/>
        <v>0</v>
      </c>
      <c r="AF48" s="35">
        <f>IFERROR(VLOOKUP(AO48,Cláusulas!A:F,3,0),0)</f>
        <v>0</v>
      </c>
      <c r="AG48" s="35">
        <f>IFERROR(VLOOKUP(AO48,Cláusulas!A:F,4,0),0)</f>
        <v>0</v>
      </c>
      <c r="AH48" s="35">
        <f>IFERROR(VLOOKUP(AO48,Cláusulas!A:F,5,0),0)</f>
        <v>0</v>
      </c>
      <c r="AI48" s="36">
        <f>IFERROR(VLOOKUP(AO48,Saúde!A:Z,2,0),0)</f>
        <v>0</v>
      </c>
      <c r="AJ48" s="37"/>
      <c r="AK48" s="37">
        <v>0</v>
      </c>
      <c r="AL48" s="37">
        <v>0</v>
      </c>
      <c r="AM48" s="38" t="e">
        <f t="shared" si="74"/>
        <v>#DIV/0!</v>
      </c>
      <c r="AN48" s="39" t="e">
        <f t="shared" si="75"/>
        <v>#DIV/0!</v>
      </c>
      <c r="AO48" s="40" t="s">
        <v>163</v>
      </c>
      <c r="AP48" s="2"/>
      <c r="AQ48" s="41" t="s">
        <v>164</v>
      </c>
    </row>
    <row r="49" spans="1:43" ht="30" customHeight="1">
      <c r="A49" s="42" t="s">
        <v>165</v>
      </c>
      <c r="B49" s="24"/>
      <c r="C49" s="24"/>
      <c r="D49" s="25" t="e">
        <f t="shared" si="60"/>
        <v>#DIV/0!</v>
      </c>
      <c r="E49" s="26" t="e">
        <f t="shared" si="61"/>
        <v>#DIV/0!</v>
      </c>
      <c r="F49" s="27" t="e">
        <f t="shared" si="43"/>
        <v>#DIV/0!</v>
      </c>
      <c r="G49" s="24"/>
      <c r="H49" s="24"/>
      <c r="I49" s="28" t="e">
        <f t="shared" si="62"/>
        <v>#DIV/0!</v>
      </c>
      <c r="J49" s="26" t="e">
        <f t="shared" si="63"/>
        <v>#DIV/0!</v>
      </c>
      <c r="K49" s="29" t="e">
        <f t="shared" si="76"/>
        <v>#DIV/0!</v>
      </c>
      <c r="L49" s="30"/>
      <c r="M49" s="25" t="e">
        <f t="shared" si="64"/>
        <v>#DIV/0!</v>
      </c>
      <c r="N49" s="31" t="e">
        <f t="shared" si="65"/>
        <v>#DIV/0!</v>
      </c>
      <c r="O49" s="30"/>
      <c r="P49" s="30"/>
      <c r="Q49" s="32" t="e">
        <f t="shared" si="66"/>
        <v>#DIV/0!</v>
      </c>
      <c r="R49" s="26" t="e">
        <f t="shared" si="67"/>
        <v>#DIV/0!</v>
      </c>
      <c r="S49" s="27" t="e">
        <f t="shared" si="68"/>
        <v>#DIV/0!</v>
      </c>
      <c r="T49" s="28"/>
      <c r="U49" s="31">
        <f t="shared" si="69"/>
        <v>0</v>
      </c>
      <c r="V49" s="27" t="str">
        <f t="shared" si="70"/>
        <v>0</v>
      </c>
      <c r="W49" s="24"/>
      <c r="X49" s="24"/>
      <c r="Y49" s="32"/>
      <c r="Z49" s="33">
        <f t="shared" si="71"/>
        <v>0</v>
      </c>
      <c r="AA49" s="27" t="str">
        <f t="shared" si="72"/>
        <v>15</v>
      </c>
      <c r="AB49" s="24"/>
      <c r="AC49" s="24"/>
      <c r="AD49" s="32">
        <f t="shared" si="73"/>
        <v>0</v>
      </c>
      <c r="AE49" s="27" t="str">
        <f t="shared" si="55"/>
        <v>0</v>
      </c>
      <c r="AF49" s="35">
        <f>IFERROR(VLOOKUP(AO49,Cláusulas!A:F,3,0),0)</f>
        <v>0</v>
      </c>
      <c r="AG49" s="35">
        <f>IFERROR(VLOOKUP(AO49,Cláusulas!A:F,4,0),0)</f>
        <v>0</v>
      </c>
      <c r="AH49" s="35">
        <f>IFERROR(VLOOKUP(AO49,Cláusulas!A:F,5,0),0)</f>
        <v>0</v>
      </c>
      <c r="AI49" s="36">
        <f>IFERROR(VLOOKUP(AO49,Saúde!A:Z,2,0),0)</f>
        <v>0</v>
      </c>
      <c r="AJ49" s="37"/>
      <c r="AK49" s="37">
        <v>0</v>
      </c>
      <c r="AL49" s="37">
        <v>0</v>
      </c>
      <c r="AM49" s="38" t="e">
        <f t="shared" si="74"/>
        <v>#DIV/0!</v>
      </c>
      <c r="AN49" s="39" t="e">
        <f t="shared" si="75"/>
        <v>#DIV/0!</v>
      </c>
      <c r="AO49" s="40" t="s">
        <v>165</v>
      </c>
      <c r="AP49" s="2"/>
      <c r="AQ49" s="41" t="s">
        <v>166</v>
      </c>
    </row>
    <row r="50" spans="1:43" ht="30" customHeight="1">
      <c r="A50" s="42" t="s">
        <v>167</v>
      </c>
      <c r="B50" s="24"/>
      <c r="C50" s="24"/>
      <c r="D50" s="25" t="e">
        <f t="shared" si="60"/>
        <v>#DIV/0!</v>
      </c>
      <c r="E50" s="26" t="e">
        <f t="shared" si="61"/>
        <v>#DIV/0!</v>
      </c>
      <c r="F50" s="27" t="e">
        <f t="shared" si="43"/>
        <v>#DIV/0!</v>
      </c>
      <c r="G50" s="24"/>
      <c r="H50" s="24"/>
      <c r="I50" s="28" t="e">
        <f t="shared" si="62"/>
        <v>#DIV/0!</v>
      </c>
      <c r="J50" s="26" t="e">
        <f t="shared" si="63"/>
        <v>#DIV/0!</v>
      </c>
      <c r="K50" s="29" t="e">
        <f t="shared" si="76"/>
        <v>#DIV/0!</v>
      </c>
      <c r="L50" s="30"/>
      <c r="M50" s="25" t="e">
        <f t="shared" si="64"/>
        <v>#DIV/0!</v>
      </c>
      <c r="N50" s="31" t="e">
        <f t="shared" si="65"/>
        <v>#DIV/0!</v>
      </c>
      <c r="O50" s="30"/>
      <c r="P50" s="30"/>
      <c r="Q50" s="32" t="e">
        <f t="shared" si="66"/>
        <v>#DIV/0!</v>
      </c>
      <c r="R50" s="26" t="e">
        <f t="shared" si="67"/>
        <v>#DIV/0!</v>
      </c>
      <c r="S50" s="27" t="e">
        <f t="shared" si="68"/>
        <v>#DIV/0!</v>
      </c>
      <c r="T50" s="28"/>
      <c r="U50" s="31">
        <f t="shared" si="69"/>
        <v>0</v>
      </c>
      <c r="V50" s="27" t="str">
        <f t="shared" si="70"/>
        <v>0</v>
      </c>
      <c r="W50" s="24"/>
      <c r="X50" s="24"/>
      <c r="Y50" s="32"/>
      <c r="Z50" s="33">
        <f t="shared" si="71"/>
        <v>0</v>
      </c>
      <c r="AA50" s="27" t="str">
        <f t="shared" si="72"/>
        <v>15</v>
      </c>
      <c r="AB50" s="24"/>
      <c r="AC50" s="24"/>
      <c r="AD50" s="32">
        <f t="shared" si="73"/>
        <v>0</v>
      </c>
      <c r="AE50" s="27" t="str">
        <f t="shared" si="55"/>
        <v>0</v>
      </c>
      <c r="AF50" s="35">
        <f>IFERROR(VLOOKUP(AO50,Cláusulas!A:F,3,0),0)</f>
        <v>0</v>
      </c>
      <c r="AG50" s="35">
        <f>IFERROR(VLOOKUP(AO50,Cláusulas!A:F,4,0),0)</f>
        <v>0</v>
      </c>
      <c r="AH50" s="35">
        <f>IFERROR(VLOOKUP(AO50,Cláusulas!A:F,5,0),0)</f>
        <v>0</v>
      </c>
      <c r="AI50" s="36">
        <f>IFERROR(VLOOKUP(AO50,Saúde!A:Z,2,0),0)</f>
        <v>0</v>
      </c>
      <c r="AJ50" s="37"/>
      <c r="AK50" s="37">
        <v>0</v>
      </c>
      <c r="AL50" s="37">
        <v>0</v>
      </c>
      <c r="AM50" s="38" t="e">
        <f t="shared" si="74"/>
        <v>#DIV/0!</v>
      </c>
      <c r="AN50" s="39" t="e">
        <f t="shared" si="75"/>
        <v>#DIV/0!</v>
      </c>
      <c r="AO50" s="40" t="s">
        <v>167</v>
      </c>
      <c r="AP50" s="2"/>
      <c r="AQ50" s="41" t="s">
        <v>168</v>
      </c>
    </row>
    <row r="51" spans="1:43" ht="67.5" customHeight="1">
      <c r="A51" s="172" t="s">
        <v>0</v>
      </c>
      <c r="B51" s="173" t="s">
        <v>1</v>
      </c>
      <c r="C51" s="170"/>
      <c r="D51" s="170"/>
      <c r="E51" s="170"/>
      <c r="F51" s="171"/>
      <c r="G51" s="174" t="s">
        <v>2</v>
      </c>
      <c r="H51" s="170"/>
      <c r="I51" s="170"/>
      <c r="J51" s="170"/>
      <c r="K51" s="171"/>
      <c r="L51" s="175" t="s">
        <v>118</v>
      </c>
      <c r="M51" s="170"/>
      <c r="N51" s="171"/>
      <c r="O51" s="176" t="s">
        <v>4</v>
      </c>
      <c r="P51" s="170"/>
      <c r="Q51" s="170"/>
      <c r="R51" s="170"/>
      <c r="S51" s="171"/>
      <c r="T51" s="177" t="s">
        <v>5</v>
      </c>
      <c r="U51" s="170"/>
      <c r="V51" s="171"/>
      <c r="W51" s="178" t="s">
        <v>6</v>
      </c>
      <c r="X51" s="170"/>
      <c r="Y51" s="170"/>
      <c r="Z51" s="170"/>
      <c r="AA51" s="171"/>
      <c r="AB51" s="179" t="s">
        <v>7</v>
      </c>
      <c r="AC51" s="170"/>
      <c r="AD51" s="170"/>
      <c r="AE51" s="171"/>
      <c r="AF51" s="184" t="s">
        <v>8</v>
      </c>
      <c r="AG51" s="170"/>
      <c r="AH51" s="170"/>
      <c r="AI51" s="185"/>
      <c r="AJ51" s="180" t="s">
        <v>9</v>
      </c>
      <c r="AK51" s="181" t="s">
        <v>10</v>
      </c>
      <c r="AL51" s="182" t="s">
        <v>11</v>
      </c>
      <c r="AM51" s="165" t="s">
        <v>12</v>
      </c>
      <c r="AN51" s="168" t="s">
        <v>13</v>
      </c>
      <c r="AO51" s="1"/>
      <c r="AP51" s="2"/>
      <c r="AQ51" s="3"/>
    </row>
    <row r="52" spans="1:43" ht="118.5" customHeight="1">
      <c r="A52" s="167"/>
      <c r="B52" s="4" t="s">
        <v>14</v>
      </c>
      <c r="C52" s="4" t="s">
        <v>15</v>
      </c>
      <c r="D52" s="5" t="s">
        <v>16</v>
      </c>
      <c r="E52" s="6"/>
      <c r="F52" s="7" t="s">
        <v>17</v>
      </c>
      <c r="G52" s="8" t="s">
        <v>18</v>
      </c>
      <c r="H52" s="8" t="s">
        <v>19</v>
      </c>
      <c r="I52" s="9" t="s">
        <v>20</v>
      </c>
      <c r="J52" s="6"/>
      <c r="K52" s="10" t="s">
        <v>17</v>
      </c>
      <c r="L52" s="11" t="s">
        <v>21</v>
      </c>
      <c r="M52" s="12" t="s">
        <v>22</v>
      </c>
      <c r="N52" s="13" t="s">
        <v>17</v>
      </c>
      <c r="O52" s="14" t="s">
        <v>23</v>
      </c>
      <c r="P52" s="14" t="s">
        <v>24</v>
      </c>
      <c r="Q52" s="15" t="s">
        <v>25</v>
      </c>
      <c r="R52" s="6"/>
      <c r="S52" s="16" t="s">
        <v>17</v>
      </c>
      <c r="T52" s="17" t="s">
        <v>26</v>
      </c>
      <c r="U52" s="6"/>
      <c r="V52" s="18" t="s">
        <v>17</v>
      </c>
      <c r="W52" s="19" t="s">
        <v>27</v>
      </c>
      <c r="X52" s="19" t="s">
        <v>28</v>
      </c>
      <c r="Y52" s="19" t="s">
        <v>29</v>
      </c>
      <c r="Z52" s="19"/>
      <c r="AA52" s="19" t="s">
        <v>17</v>
      </c>
      <c r="AB52" s="20" t="s">
        <v>30</v>
      </c>
      <c r="AC52" s="20" t="s">
        <v>31</v>
      </c>
      <c r="AD52" s="20" t="s">
        <v>32</v>
      </c>
      <c r="AE52" s="20" t="s">
        <v>17</v>
      </c>
      <c r="AF52" s="21" t="s">
        <v>33</v>
      </c>
      <c r="AG52" s="21" t="s">
        <v>34</v>
      </c>
      <c r="AH52" s="21" t="s">
        <v>35</v>
      </c>
      <c r="AI52" s="21" t="s">
        <v>36</v>
      </c>
      <c r="AJ52" s="166"/>
      <c r="AK52" s="166"/>
      <c r="AL52" s="166"/>
      <c r="AM52" s="166"/>
      <c r="AN52" s="166"/>
      <c r="AO52" s="1"/>
      <c r="AP52" s="2"/>
      <c r="AQ52" s="3"/>
    </row>
    <row r="53" spans="1:43" ht="15.75" customHeight="1">
      <c r="A53" s="22" t="s">
        <v>169</v>
      </c>
      <c r="B53" s="183" t="s">
        <v>170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1"/>
      <c r="AF53" s="184" t="s">
        <v>8</v>
      </c>
      <c r="AG53" s="170"/>
      <c r="AH53" s="170"/>
      <c r="AI53" s="185"/>
      <c r="AJ53" s="167"/>
      <c r="AK53" s="167"/>
      <c r="AL53" s="167"/>
      <c r="AM53" s="167"/>
      <c r="AN53" s="167"/>
      <c r="AO53" s="1"/>
      <c r="AP53" s="2"/>
      <c r="AQ53" s="3"/>
    </row>
    <row r="54" spans="1:43" ht="12.75" customHeight="1">
      <c r="A54" s="42" t="s">
        <v>171</v>
      </c>
      <c r="B54" s="24"/>
      <c r="C54" s="24"/>
      <c r="D54" s="25" t="e">
        <f t="shared" ref="D54:D65" si="77">B54/C54</f>
        <v>#DIV/0!</v>
      </c>
      <c r="E54" s="26" t="e">
        <f t="shared" ref="E54:E65" si="78">D54*100</f>
        <v>#DIV/0!</v>
      </c>
      <c r="F54" s="27" t="e">
        <f t="shared" ref="F54:F87" si="79">IF(D54&gt;100%,"10",IF(D54&lt;80%,"0",1-(40-E54*0.49)))</f>
        <v>#DIV/0!</v>
      </c>
      <c r="G54" s="24"/>
      <c r="H54" s="24"/>
      <c r="I54" s="28" t="e">
        <f t="shared" ref="I54:I65" si="80">(H54)/(H54+G54)</f>
        <v>#DIV/0!</v>
      </c>
      <c r="J54" s="26" t="e">
        <f t="shared" ref="J54:J65" si="81">I54*100</f>
        <v>#DIV/0!</v>
      </c>
      <c r="K54" s="29" t="e">
        <f t="shared" ref="K54:K65" si="82">IF(I54&lt;=45%,"15",IF(I54&gt;75%,"0",(37.5-J54*0.5)))</f>
        <v>#DIV/0!</v>
      </c>
      <c r="L54" s="30"/>
      <c r="M54" s="25"/>
      <c r="N54" s="31">
        <f t="shared" ref="N54:N65" si="83">IF(M54&gt;=100%,"10",M54*10)</f>
        <v>0</v>
      </c>
      <c r="O54" s="30"/>
      <c r="P54" s="30"/>
      <c r="Q54" s="32" t="e">
        <f t="shared" ref="Q54:Q65" si="84">(O54/P54)</f>
        <v>#DIV/0!</v>
      </c>
      <c r="R54" s="26" t="e">
        <f t="shared" ref="R54:R65" si="85">Q54*100</f>
        <v>#DIV/0!</v>
      </c>
      <c r="S54" s="27" t="e">
        <f t="shared" ref="S54:S65" si="86">IF(Q54&lt;=5%,"25",IF(Q54&gt;=15%,"0",37.5-R54*2.5))</f>
        <v>#DIV/0!</v>
      </c>
      <c r="T54" s="28"/>
      <c r="U54" s="31">
        <f t="shared" ref="U54:U65" si="87">T54*100</f>
        <v>0</v>
      </c>
      <c r="V54" s="27" t="str">
        <f t="shared" ref="V54:V65" si="88">IF(T54&gt;=100%,"25",IF(T54=0%,"0",(U54*0.25)))</f>
        <v>0</v>
      </c>
      <c r="W54" s="24"/>
      <c r="X54" s="24"/>
      <c r="Y54" s="32"/>
      <c r="Z54" s="33">
        <f t="shared" ref="Z54:Z65" si="89">Y54*100</f>
        <v>0</v>
      </c>
      <c r="AA54" s="27" t="str">
        <f t="shared" ref="AA54:AA65" si="90">IF(Y54&gt;10%,"0",IF(Y54=0%,"15",15-Z54*1.5))</f>
        <v>15</v>
      </c>
      <c r="AB54" s="24"/>
      <c r="AC54" s="24"/>
      <c r="AD54" s="32">
        <f t="shared" ref="AD54:AD65" si="91">IF(AC54=0,0%,AB54/AC54)</f>
        <v>0</v>
      </c>
      <c r="AE54" s="27" t="str">
        <f t="shared" ref="AE54:AE87" si="92">IF(AD54&lt;=0.1%,"0",IF(AND(AD54&gt;0.1%),"-3"))</f>
        <v>0</v>
      </c>
      <c r="AF54" s="35">
        <f>IFERROR(VLOOKUP(AO54,Cláusulas!A:F,3,0),0)</f>
        <v>0</v>
      </c>
      <c r="AG54" s="35">
        <f>IFERROR(VLOOKUP(AO54,Cláusulas!A:F,4,0),0)</f>
        <v>0</v>
      </c>
      <c r="AH54" s="35">
        <f>IFERROR(VLOOKUP(AO54,Cláusulas!A:F,5,0),0)</f>
        <v>0</v>
      </c>
      <c r="AI54" s="36">
        <f>IFERROR(VLOOKUP(AO54,Saúde!A:Z,2,0),0)</f>
        <v>0</v>
      </c>
      <c r="AJ54" s="37"/>
      <c r="AK54" s="37">
        <v>0</v>
      </c>
      <c r="AL54" s="37">
        <v>0</v>
      </c>
      <c r="AM54" s="38" t="e">
        <f t="shared" ref="AM54:AM65" si="93">F54+K54+N54+S54+V54+AA54+AE54+AJ54+AK54-AL54</f>
        <v>#DIV/0!</v>
      </c>
      <c r="AN54" s="39" t="e">
        <f t="shared" ref="AN54:AN65" si="94">IF(AM54&gt;=95,"EXCELÊNCIA",IF(AND(AM54&lt;95,AM54&gt;=90),"OURO",IF(AND(AM54&lt;90,AM54&gt;=80),"PRATA",IF(AND(AM54&gt;=70,AM54&lt;80),"BRONZE",IF(AND(AM54&lt;70),"INICIAL")))))</f>
        <v>#DIV/0!</v>
      </c>
      <c r="AO54" s="40" t="s">
        <v>172</v>
      </c>
      <c r="AP54" s="2"/>
      <c r="AQ54" s="46" t="s">
        <v>173</v>
      </c>
    </row>
    <row r="55" spans="1:43" ht="12.75" customHeight="1">
      <c r="A55" s="42" t="s">
        <v>174</v>
      </c>
      <c r="B55" s="24"/>
      <c r="C55" s="24"/>
      <c r="D55" s="25" t="e">
        <f t="shared" si="77"/>
        <v>#DIV/0!</v>
      </c>
      <c r="E55" s="26" t="e">
        <f t="shared" si="78"/>
        <v>#DIV/0!</v>
      </c>
      <c r="F55" s="27" t="e">
        <f t="shared" si="79"/>
        <v>#DIV/0!</v>
      </c>
      <c r="G55" s="24"/>
      <c r="H55" s="24"/>
      <c r="I55" s="28" t="e">
        <f t="shared" si="80"/>
        <v>#DIV/0!</v>
      </c>
      <c r="J55" s="26" t="e">
        <f t="shared" si="81"/>
        <v>#DIV/0!</v>
      </c>
      <c r="K55" s="29" t="e">
        <f t="shared" si="82"/>
        <v>#DIV/0!</v>
      </c>
      <c r="L55" s="30"/>
      <c r="M55" s="25"/>
      <c r="N55" s="31">
        <f t="shared" si="83"/>
        <v>0</v>
      </c>
      <c r="O55" s="30"/>
      <c r="P55" s="30"/>
      <c r="Q55" s="32" t="e">
        <f t="shared" si="84"/>
        <v>#DIV/0!</v>
      </c>
      <c r="R55" s="26" t="e">
        <f t="shared" si="85"/>
        <v>#DIV/0!</v>
      </c>
      <c r="S55" s="27" t="e">
        <f t="shared" si="86"/>
        <v>#DIV/0!</v>
      </c>
      <c r="T55" s="28"/>
      <c r="U55" s="31">
        <f t="shared" si="87"/>
        <v>0</v>
      </c>
      <c r="V55" s="27" t="str">
        <f t="shared" si="88"/>
        <v>0</v>
      </c>
      <c r="W55" s="24"/>
      <c r="X55" s="24"/>
      <c r="Y55" s="32"/>
      <c r="Z55" s="33">
        <f t="shared" si="89"/>
        <v>0</v>
      </c>
      <c r="AA55" s="27" t="str">
        <f t="shared" si="90"/>
        <v>15</v>
      </c>
      <c r="AB55" s="24"/>
      <c r="AC55" s="24"/>
      <c r="AD55" s="32">
        <f t="shared" si="91"/>
        <v>0</v>
      </c>
      <c r="AE55" s="27" t="str">
        <f t="shared" si="92"/>
        <v>0</v>
      </c>
      <c r="AF55" s="35">
        <f>IFERROR(VLOOKUP(AO55,Cláusulas!A:F,3,0),0)</f>
        <v>0</v>
      </c>
      <c r="AG55" s="35">
        <f>IFERROR(VLOOKUP(AO55,Cláusulas!A:F,4,0),0)</f>
        <v>0</v>
      </c>
      <c r="AH55" s="35">
        <f>IFERROR(VLOOKUP(AO55,Cláusulas!A:F,5,0),0)</f>
        <v>0</v>
      </c>
      <c r="AI55" s="36">
        <f>IFERROR(VLOOKUP(AO55,Saúde!A:Z,2,0),0)</f>
        <v>0</v>
      </c>
      <c r="AJ55" s="37"/>
      <c r="AK55" s="37">
        <v>0</v>
      </c>
      <c r="AL55" s="37">
        <v>0</v>
      </c>
      <c r="AM55" s="38" t="e">
        <f t="shared" si="93"/>
        <v>#DIV/0!</v>
      </c>
      <c r="AN55" s="39" t="e">
        <f t="shared" si="94"/>
        <v>#DIV/0!</v>
      </c>
      <c r="AO55" s="40" t="s">
        <v>175</v>
      </c>
      <c r="AP55" s="2"/>
      <c r="AQ55" s="46" t="s">
        <v>176</v>
      </c>
    </row>
    <row r="56" spans="1:43" ht="12.75" customHeight="1">
      <c r="A56" s="42" t="s">
        <v>177</v>
      </c>
      <c r="B56" s="24"/>
      <c r="C56" s="24"/>
      <c r="D56" s="25" t="e">
        <f t="shared" si="77"/>
        <v>#DIV/0!</v>
      </c>
      <c r="E56" s="26" t="e">
        <f t="shared" si="78"/>
        <v>#DIV/0!</v>
      </c>
      <c r="F56" s="27" t="e">
        <f t="shared" si="79"/>
        <v>#DIV/0!</v>
      </c>
      <c r="G56" s="24"/>
      <c r="H56" s="24"/>
      <c r="I56" s="28" t="e">
        <f t="shared" si="80"/>
        <v>#DIV/0!</v>
      </c>
      <c r="J56" s="26" t="e">
        <f t="shared" si="81"/>
        <v>#DIV/0!</v>
      </c>
      <c r="K56" s="29" t="e">
        <f t="shared" si="82"/>
        <v>#DIV/0!</v>
      </c>
      <c r="L56" s="30"/>
      <c r="M56" s="25"/>
      <c r="N56" s="31">
        <f t="shared" si="83"/>
        <v>0</v>
      </c>
      <c r="O56" s="30"/>
      <c r="P56" s="30"/>
      <c r="Q56" s="32" t="e">
        <f t="shared" si="84"/>
        <v>#DIV/0!</v>
      </c>
      <c r="R56" s="26" t="e">
        <f t="shared" si="85"/>
        <v>#DIV/0!</v>
      </c>
      <c r="S56" s="27" t="e">
        <f t="shared" si="86"/>
        <v>#DIV/0!</v>
      </c>
      <c r="T56" s="28"/>
      <c r="U56" s="31">
        <f t="shared" si="87"/>
        <v>0</v>
      </c>
      <c r="V56" s="27" t="str">
        <f t="shared" si="88"/>
        <v>0</v>
      </c>
      <c r="W56" s="24"/>
      <c r="X56" s="24"/>
      <c r="Y56" s="32"/>
      <c r="Z56" s="33">
        <f t="shared" si="89"/>
        <v>0</v>
      </c>
      <c r="AA56" s="27" t="str">
        <f t="shared" si="90"/>
        <v>15</v>
      </c>
      <c r="AB56" s="24"/>
      <c r="AC56" s="24"/>
      <c r="AD56" s="32">
        <f t="shared" si="91"/>
        <v>0</v>
      </c>
      <c r="AE56" s="27" t="str">
        <f t="shared" si="92"/>
        <v>0</v>
      </c>
      <c r="AF56" s="35">
        <f>IFERROR(VLOOKUP(AO56,Cláusulas!A:F,3,0),0)</f>
        <v>0</v>
      </c>
      <c r="AG56" s="35">
        <f>IFERROR(VLOOKUP(AO56,Cláusulas!A:F,4,0),0)</f>
        <v>0</v>
      </c>
      <c r="AH56" s="35">
        <f>IFERROR(VLOOKUP(AO56,Cláusulas!A:F,5,0),0)</f>
        <v>0</v>
      </c>
      <c r="AI56" s="36">
        <f>IFERROR(VLOOKUP(AO56,Saúde!A:Z,2,0),0)</f>
        <v>0</v>
      </c>
      <c r="AJ56" s="37"/>
      <c r="AK56" s="37">
        <v>0</v>
      </c>
      <c r="AL56" s="37">
        <v>0</v>
      </c>
      <c r="AM56" s="38" t="e">
        <f t="shared" si="93"/>
        <v>#DIV/0!</v>
      </c>
      <c r="AN56" s="39" t="e">
        <f t="shared" si="94"/>
        <v>#DIV/0!</v>
      </c>
      <c r="AO56" s="40" t="s">
        <v>178</v>
      </c>
      <c r="AP56" s="2"/>
      <c r="AQ56" s="46" t="s">
        <v>179</v>
      </c>
    </row>
    <row r="57" spans="1:43" ht="12.75" customHeight="1">
      <c r="A57" s="42" t="s">
        <v>180</v>
      </c>
      <c r="B57" s="24"/>
      <c r="C57" s="24"/>
      <c r="D57" s="25" t="e">
        <f t="shared" si="77"/>
        <v>#DIV/0!</v>
      </c>
      <c r="E57" s="26" t="e">
        <f t="shared" si="78"/>
        <v>#DIV/0!</v>
      </c>
      <c r="F57" s="27" t="e">
        <f t="shared" si="79"/>
        <v>#DIV/0!</v>
      </c>
      <c r="G57" s="24"/>
      <c r="H57" s="24"/>
      <c r="I57" s="28" t="e">
        <f t="shared" si="80"/>
        <v>#DIV/0!</v>
      </c>
      <c r="J57" s="26" t="e">
        <f t="shared" si="81"/>
        <v>#DIV/0!</v>
      </c>
      <c r="K57" s="29" t="e">
        <f t="shared" si="82"/>
        <v>#DIV/0!</v>
      </c>
      <c r="L57" s="30"/>
      <c r="M57" s="25"/>
      <c r="N57" s="31">
        <f t="shared" si="83"/>
        <v>0</v>
      </c>
      <c r="O57" s="30"/>
      <c r="P57" s="30"/>
      <c r="Q57" s="32" t="e">
        <f t="shared" si="84"/>
        <v>#DIV/0!</v>
      </c>
      <c r="R57" s="26" t="e">
        <f t="shared" si="85"/>
        <v>#DIV/0!</v>
      </c>
      <c r="S57" s="27" t="e">
        <f t="shared" si="86"/>
        <v>#DIV/0!</v>
      </c>
      <c r="T57" s="28"/>
      <c r="U57" s="31">
        <f t="shared" si="87"/>
        <v>0</v>
      </c>
      <c r="V57" s="27" t="str">
        <f t="shared" si="88"/>
        <v>0</v>
      </c>
      <c r="W57" s="24"/>
      <c r="X57" s="24"/>
      <c r="Y57" s="32"/>
      <c r="Z57" s="33">
        <f t="shared" si="89"/>
        <v>0</v>
      </c>
      <c r="AA57" s="27" t="str">
        <f t="shared" si="90"/>
        <v>15</v>
      </c>
      <c r="AB57" s="24"/>
      <c r="AC57" s="24"/>
      <c r="AD57" s="32">
        <f t="shared" si="91"/>
        <v>0</v>
      </c>
      <c r="AE57" s="27" t="str">
        <f t="shared" si="92"/>
        <v>0</v>
      </c>
      <c r="AF57" s="35">
        <f>IFERROR(VLOOKUP(AO57,Cláusulas!A:F,3,0),0)</f>
        <v>0</v>
      </c>
      <c r="AG57" s="35">
        <f>IFERROR(VLOOKUP(AO57,Cláusulas!A:F,4,0),0)</f>
        <v>0</v>
      </c>
      <c r="AH57" s="35">
        <f>IFERROR(VLOOKUP(AO57,Cláusulas!A:F,5,0),0)</f>
        <v>0</v>
      </c>
      <c r="AI57" s="36">
        <f>IFERROR(VLOOKUP(AO57,Saúde!A:Z,2,0),0)</f>
        <v>0</v>
      </c>
      <c r="AJ57" s="37"/>
      <c r="AK57" s="37">
        <v>0</v>
      </c>
      <c r="AL57" s="37">
        <v>0</v>
      </c>
      <c r="AM57" s="38" t="e">
        <f t="shared" si="93"/>
        <v>#DIV/0!</v>
      </c>
      <c r="AN57" s="39" t="e">
        <f t="shared" si="94"/>
        <v>#DIV/0!</v>
      </c>
      <c r="AO57" s="40" t="s">
        <v>181</v>
      </c>
      <c r="AP57" s="2"/>
      <c r="AQ57" s="46" t="s">
        <v>182</v>
      </c>
    </row>
    <row r="58" spans="1:43" ht="12.75" customHeight="1">
      <c r="A58" s="42" t="s">
        <v>183</v>
      </c>
      <c r="B58" s="24"/>
      <c r="C58" s="24"/>
      <c r="D58" s="25" t="e">
        <f t="shared" si="77"/>
        <v>#DIV/0!</v>
      </c>
      <c r="E58" s="26" t="e">
        <f t="shared" si="78"/>
        <v>#DIV/0!</v>
      </c>
      <c r="F58" s="27" t="e">
        <f t="shared" si="79"/>
        <v>#DIV/0!</v>
      </c>
      <c r="G58" s="24"/>
      <c r="H58" s="24"/>
      <c r="I58" s="28" t="e">
        <f t="shared" si="80"/>
        <v>#DIV/0!</v>
      </c>
      <c r="J58" s="26" t="e">
        <f t="shared" si="81"/>
        <v>#DIV/0!</v>
      </c>
      <c r="K58" s="29" t="e">
        <f t="shared" si="82"/>
        <v>#DIV/0!</v>
      </c>
      <c r="L58" s="30"/>
      <c r="M58" s="25"/>
      <c r="N58" s="31">
        <f t="shared" si="83"/>
        <v>0</v>
      </c>
      <c r="O58" s="30"/>
      <c r="P58" s="30"/>
      <c r="Q58" s="32" t="e">
        <f t="shared" si="84"/>
        <v>#DIV/0!</v>
      </c>
      <c r="R58" s="26" t="e">
        <f t="shared" si="85"/>
        <v>#DIV/0!</v>
      </c>
      <c r="S58" s="27" t="e">
        <f t="shared" si="86"/>
        <v>#DIV/0!</v>
      </c>
      <c r="T58" s="28"/>
      <c r="U58" s="31">
        <f t="shared" si="87"/>
        <v>0</v>
      </c>
      <c r="V58" s="27" t="str">
        <f t="shared" si="88"/>
        <v>0</v>
      </c>
      <c r="W58" s="24"/>
      <c r="X58" s="24"/>
      <c r="Y58" s="32"/>
      <c r="Z58" s="33">
        <f t="shared" si="89"/>
        <v>0</v>
      </c>
      <c r="AA58" s="27" t="str">
        <f t="shared" si="90"/>
        <v>15</v>
      </c>
      <c r="AB58" s="24"/>
      <c r="AC58" s="24"/>
      <c r="AD58" s="32">
        <f t="shared" si="91"/>
        <v>0</v>
      </c>
      <c r="AE58" s="27" t="str">
        <f t="shared" si="92"/>
        <v>0</v>
      </c>
      <c r="AF58" s="35">
        <f>IFERROR(VLOOKUP(AO58,Cláusulas!A:F,3,0),0)</f>
        <v>0</v>
      </c>
      <c r="AG58" s="35">
        <f>IFERROR(VLOOKUP(AO58,Cláusulas!A:F,4,0),0)</f>
        <v>0</v>
      </c>
      <c r="AH58" s="35">
        <f>IFERROR(VLOOKUP(AO58,Cláusulas!A:F,5,0),0)</f>
        <v>0</v>
      </c>
      <c r="AI58" s="36">
        <f>IFERROR(VLOOKUP(AO58,Saúde!A:Z,2,0),0)</f>
        <v>0</v>
      </c>
      <c r="AJ58" s="37"/>
      <c r="AK58" s="37">
        <v>0</v>
      </c>
      <c r="AL58" s="37">
        <v>0</v>
      </c>
      <c r="AM58" s="38" t="e">
        <f t="shared" si="93"/>
        <v>#DIV/0!</v>
      </c>
      <c r="AN58" s="39" t="e">
        <f t="shared" si="94"/>
        <v>#DIV/0!</v>
      </c>
      <c r="AO58" s="40" t="s">
        <v>184</v>
      </c>
      <c r="AP58" s="2"/>
      <c r="AQ58" s="46" t="s">
        <v>185</v>
      </c>
    </row>
    <row r="59" spans="1:43" ht="25.5" customHeight="1">
      <c r="A59" s="42" t="s">
        <v>186</v>
      </c>
      <c r="B59" s="24"/>
      <c r="C59" s="24"/>
      <c r="D59" s="25" t="e">
        <f t="shared" si="77"/>
        <v>#DIV/0!</v>
      </c>
      <c r="E59" s="26" t="e">
        <f t="shared" si="78"/>
        <v>#DIV/0!</v>
      </c>
      <c r="F59" s="27" t="e">
        <f t="shared" si="79"/>
        <v>#DIV/0!</v>
      </c>
      <c r="G59" s="24"/>
      <c r="H59" s="24"/>
      <c r="I59" s="28" t="e">
        <f t="shared" si="80"/>
        <v>#DIV/0!</v>
      </c>
      <c r="J59" s="26" t="e">
        <f t="shared" si="81"/>
        <v>#DIV/0!</v>
      </c>
      <c r="K59" s="29" t="e">
        <f t="shared" si="82"/>
        <v>#DIV/0!</v>
      </c>
      <c r="L59" s="30"/>
      <c r="M59" s="25"/>
      <c r="N59" s="31">
        <f t="shared" si="83"/>
        <v>0</v>
      </c>
      <c r="O59" s="30"/>
      <c r="P59" s="30"/>
      <c r="Q59" s="32" t="e">
        <f t="shared" si="84"/>
        <v>#DIV/0!</v>
      </c>
      <c r="R59" s="26" t="e">
        <f t="shared" si="85"/>
        <v>#DIV/0!</v>
      </c>
      <c r="S59" s="27" t="e">
        <f t="shared" si="86"/>
        <v>#DIV/0!</v>
      </c>
      <c r="T59" s="28"/>
      <c r="U59" s="31">
        <f t="shared" si="87"/>
        <v>0</v>
      </c>
      <c r="V59" s="27" t="str">
        <f t="shared" si="88"/>
        <v>0</v>
      </c>
      <c r="W59" s="24"/>
      <c r="X59" s="24"/>
      <c r="Y59" s="32"/>
      <c r="Z59" s="33">
        <f t="shared" si="89"/>
        <v>0</v>
      </c>
      <c r="AA59" s="27" t="str">
        <f t="shared" si="90"/>
        <v>15</v>
      </c>
      <c r="AB59" s="24"/>
      <c r="AC59" s="24"/>
      <c r="AD59" s="32">
        <f t="shared" si="91"/>
        <v>0</v>
      </c>
      <c r="AE59" s="27" t="str">
        <f t="shared" si="92"/>
        <v>0</v>
      </c>
      <c r="AF59" s="35">
        <f>IFERROR(VLOOKUP(AO59,Cláusulas!A:F,3,0),0)</f>
        <v>0</v>
      </c>
      <c r="AG59" s="35">
        <f>IFERROR(VLOOKUP(AO59,Cláusulas!A:F,4,0),0)</f>
        <v>0</v>
      </c>
      <c r="AH59" s="35">
        <f>IFERROR(VLOOKUP(AO59,Cláusulas!A:F,5,0),0)</f>
        <v>0</v>
      </c>
      <c r="AI59" s="36">
        <f>IFERROR(VLOOKUP(AO59,Saúde!A:Z,2,0),0)</f>
        <v>0</v>
      </c>
      <c r="AJ59" s="37"/>
      <c r="AK59" s="37">
        <v>0</v>
      </c>
      <c r="AL59" s="37">
        <v>0</v>
      </c>
      <c r="AM59" s="38" t="e">
        <f t="shared" si="93"/>
        <v>#DIV/0!</v>
      </c>
      <c r="AN59" s="39" t="e">
        <f t="shared" si="94"/>
        <v>#DIV/0!</v>
      </c>
      <c r="AO59" s="40" t="s">
        <v>187</v>
      </c>
      <c r="AP59" s="2"/>
      <c r="AQ59" s="46" t="s">
        <v>188</v>
      </c>
    </row>
    <row r="60" spans="1:43" ht="25.5" customHeight="1">
      <c r="A60" s="42" t="s">
        <v>189</v>
      </c>
      <c r="B60" s="24"/>
      <c r="C60" s="24"/>
      <c r="D60" s="25" t="e">
        <f t="shared" si="77"/>
        <v>#DIV/0!</v>
      </c>
      <c r="E60" s="26" t="e">
        <f t="shared" si="78"/>
        <v>#DIV/0!</v>
      </c>
      <c r="F60" s="27" t="e">
        <f t="shared" si="79"/>
        <v>#DIV/0!</v>
      </c>
      <c r="G60" s="24"/>
      <c r="H60" s="24"/>
      <c r="I60" s="28" t="e">
        <f t="shared" si="80"/>
        <v>#DIV/0!</v>
      </c>
      <c r="J60" s="26" t="e">
        <f t="shared" si="81"/>
        <v>#DIV/0!</v>
      </c>
      <c r="K60" s="29" t="e">
        <f t="shared" si="82"/>
        <v>#DIV/0!</v>
      </c>
      <c r="L60" s="30"/>
      <c r="M60" s="25"/>
      <c r="N60" s="31">
        <f t="shared" si="83"/>
        <v>0</v>
      </c>
      <c r="O60" s="30"/>
      <c r="P60" s="30"/>
      <c r="Q60" s="32" t="e">
        <f t="shared" si="84"/>
        <v>#DIV/0!</v>
      </c>
      <c r="R60" s="26" t="e">
        <f t="shared" si="85"/>
        <v>#DIV/0!</v>
      </c>
      <c r="S60" s="27" t="e">
        <f t="shared" si="86"/>
        <v>#DIV/0!</v>
      </c>
      <c r="T60" s="28"/>
      <c r="U60" s="31">
        <f t="shared" si="87"/>
        <v>0</v>
      </c>
      <c r="V60" s="27" t="str">
        <f t="shared" si="88"/>
        <v>0</v>
      </c>
      <c r="W60" s="24"/>
      <c r="X60" s="24"/>
      <c r="Y60" s="32"/>
      <c r="Z60" s="33">
        <f t="shared" si="89"/>
        <v>0</v>
      </c>
      <c r="AA60" s="27" t="str">
        <f t="shared" si="90"/>
        <v>15</v>
      </c>
      <c r="AB60" s="24"/>
      <c r="AC60" s="24"/>
      <c r="AD60" s="32">
        <f t="shared" si="91"/>
        <v>0</v>
      </c>
      <c r="AE60" s="27" t="str">
        <f t="shared" si="92"/>
        <v>0</v>
      </c>
      <c r="AF60" s="35">
        <f>IFERROR(VLOOKUP(AO60,Cláusulas!A:F,3,0),0)</f>
        <v>0</v>
      </c>
      <c r="AG60" s="35">
        <f>IFERROR(VLOOKUP(AO60,Cláusulas!A:F,4,0),0)</f>
        <v>0</v>
      </c>
      <c r="AH60" s="35">
        <f>IFERROR(VLOOKUP(AO60,Cláusulas!A:F,5,0),0)</f>
        <v>0</v>
      </c>
      <c r="AI60" s="36">
        <f>IFERROR(VLOOKUP(AO60,Saúde!A:Z,2,0),0)</f>
        <v>0</v>
      </c>
      <c r="AJ60" s="37"/>
      <c r="AK60" s="37">
        <v>0</v>
      </c>
      <c r="AL60" s="37">
        <v>0</v>
      </c>
      <c r="AM60" s="38" t="e">
        <f t="shared" si="93"/>
        <v>#DIV/0!</v>
      </c>
      <c r="AN60" s="39" t="e">
        <f t="shared" si="94"/>
        <v>#DIV/0!</v>
      </c>
      <c r="AO60" s="40" t="s">
        <v>190</v>
      </c>
      <c r="AP60" s="2"/>
      <c r="AQ60" s="46" t="s">
        <v>191</v>
      </c>
    </row>
    <row r="61" spans="1:43" ht="25.5" customHeight="1">
      <c r="A61" s="42" t="s">
        <v>192</v>
      </c>
      <c r="B61" s="24"/>
      <c r="C61" s="24"/>
      <c r="D61" s="25" t="e">
        <f t="shared" si="77"/>
        <v>#DIV/0!</v>
      </c>
      <c r="E61" s="26" t="e">
        <f t="shared" si="78"/>
        <v>#DIV/0!</v>
      </c>
      <c r="F61" s="27" t="e">
        <f t="shared" si="79"/>
        <v>#DIV/0!</v>
      </c>
      <c r="G61" s="24"/>
      <c r="H61" s="24"/>
      <c r="I61" s="28" t="e">
        <f t="shared" si="80"/>
        <v>#DIV/0!</v>
      </c>
      <c r="J61" s="26" t="e">
        <f t="shared" si="81"/>
        <v>#DIV/0!</v>
      </c>
      <c r="K61" s="29" t="e">
        <f t="shared" si="82"/>
        <v>#DIV/0!</v>
      </c>
      <c r="L61" s="30"/>
      <c r="M61" s="25"/>
      <c r="N61" s="31">
        <f t="shared" si="83"/>
        <v>0</v>
      </c>
      <c r="O61" s="30"/>
      <c r="P61" s="30"/>
      <c r="Q61" s="32" t="e">
        <f t="shared" si="84"/>
        <v>#DIV/0!</v>
      </c>
      <c r="R61" s="26" t="e">
        <f t="shared" si="85"/>
        <v>#DIV/0!</v>
      </c>
      <c r="S61" s="27" t="e">
        <f t="shared" si="86"/>
        <v>#DIV/0!</v>
      </c>
      <c r="T61" s="28"/>
      <c r="U61" s="31">
        <f t="shared" si="87"/>
        <v>0</v>
      </c>
      <c r="V61" s="27" t="str">
        <f t="shared" si="88"/>
        <v>0</v>
      </c>
      <c r="W61" s="24"/>
      <c r="X61" s="24"/>
      <c r="Y61" s="32"/>
      <c r="Z61" s="33">
        <f t="shared" si="89"/>
        <v>0</v>
      </c>
      <c r="AA61" s="27" t="str">
        <f t="shared" si="90"/>
        <v>15</v>
      </c>
      <c r="AB61" s="24"/>
      <c r="AC61" s="24"/>
      <c r="AD61" s="32">
        <f t="shared" si="91"/>
        <v>0</v>
      </c>
      <c r="AE61" s="27" t="str">
        <f t="shared" si="92"/>
        <v>0</v>
      </c>
      <c r="AF61" s="35">
        <f>IFERROR(VLOOKUP(AO61,Cláusulas!A:F,3,0),0)</f>
        <v>0</v>
      </c>
      <c r="AG61" s="35">
        <f>IFERROR(VLOOKUP(AO61,Cláusulas!A:F,4,0),0)</f>
        <v>0</v>
      </c>
      <c r="AH61" s="35">
        <f>IFERROR(VLOOKUP(AO61,Cláusulas!A:F,5,0),0)</f>
        <v>0</v>
      </c>
      <c r="AI61" s="36">
        <f>IFERROR(VLOOKUP(AO61,Saúde!A:Z,2,0),0)</f>
        <v>0</v>
      </c>
      <c r="AJ61" s="37"/>
      <c r="AK61" s="37">
        <v>0</v>
      </c>
      <c r="AL61" s="37">
        <v>0</v>
      </c>
      <c r="AM61" s="38" t="e">
        <f t="shared" si="93"/>
        <v>#DIV/0!</v>
      </c>
      <c r="AN61" s="39" t="e">
        <f t="shared" si="94"/>
        <v>#DIV/0!</v>
      </c>
      <c r="AO61" s="40" t="s">
        <v>193</v>
      </c>
      <c r="AP61" s="2"/>
      <c r="AQ61" s="46" t="s">
        <v>194</v>
      </c>
    </row>
    <row r="62" spans="1:43" ht="12.75" customHeight="1">
      <c r="A62" s="42" t="s">
        <v>195</v>
      </c>
      <c r="B62" s="24"/>
      <c r="C62" s="24"/>
      <c r="D62" s="25" t="e">
        <f t="shared" si="77"/>
        <v>#DIV/0!</v>
      </c>
      <c r="E62" s="26" t="e">
        <f t="shared" si="78"/>
        <v>#DIV/0!</v>
      </c>
      <c r="F62" s="27" t="e">
        <f t="shared" si="79"/>
        <v>#DIV/0!</v>
      </c>
      <c r="G62" s="24"/>
      <c r="H62" s="24"/>
      <c r="I62" s="28" t="e">
        <f t="shared" si="80"/>
        <v>#DIV/0!</v>
      </c>
      <c r="J62" s="26" t="e">
        <f t="shared" si="81"/>
        <v>#DIV/0!</v>
      </c>
      <c r="K62" s="29" t="e">
        <f t="shared" si="82"/>
        <v>#DIV/0!</v>
      </c>
      <c r="L62" s="30"/>
      <c r="M62" s="25"/>
      <c r="N62" s="31">
        <f t="shared" si="83"/>
        <v>0</v>
      </c>
      <c r="O62" s="30"/>
      <c r="P62" s="30"/>
      <c r="Q62" s="32" t="e">
        <f t="shared" si="84"/>
        <v>#DIV/0!</v>
      </c>
      <c r="R62" s="26" t="e">
        <f t="shared" si="85"/>
        <v>#DIV/0!</v>
      </c>
      <c r="S62" s="27" t="e">
        <f t="shared" si="86"/>
        <v>#DIV/0!</v>
      </c>
      <c r="T62" s="28"/>
      <c r="U62" s="31">
        <f t="shared" si="87"/>
        <v>0</v>
      </c>
      <c r="V62" s="27" t="str">
        <f t="shared" si="88"/>
        <v>0</v>
      </c>
      <c r="W62" s="24"/>
      <c r="X62" s="24"/>
      <c r="Y62" s="32"/>
      <c r="Z62" s="33">
        <f t="shared" si="89"/>
        <v>0</v>
      </c>
      <c r="AA62" s="27" t="str">
        <f t="shared" si="90"/>
        <v>15</v>
      </c>
      <c r="AB62" s="24"/>
      <c r="AC62" s="24"/>
      <c r="AD62" s="32">
        <f t="shared" si="91"/>
        <v>0</v>
      </c>
      <c r="AE62" s="27" t="str">
        <f t="shared" si="92"/>
        <v>0</v>
      </c>
      <c r="AF62" s="35">
        <f>IFERROR(VLOOKUP(AO62,Cláusulas!A:F,3,0),0)</f>
        <v>0</v>
      </c>
      <c r="AG62" s="35">
        <f>IFERROR(VLOOKUP(AO62,Cláusulas!A:F,4,0),0)</f>
        <v>0</v>
      </c>
      <c r="AH62" s="35">
        <f>IFERROR(VLOOKUP(AO62,Cláusulas!A:F,5,0),0)</f>
        <v>0</v>
      </c>
      <c r="AI62" s="36">
        <f>IFERROR(VLOOKUP(AO62,Saúde!A:Z,2,0),0)</f>
        <v>0</v>
      </c>
      <c r="AJ62" s="37"/>
      <c r="AK62" s="37">
        <v>0</v>
      </c>
      <c r="AL62" s="37">
        <v>0</v>
      </c>
      <c r="AM62" s="38" t="e">
        <f t="shared" si="93"/>
        <v>#DIV/0!</v>
      </c>
      <c r="AN62" s="39" t="e">
        <f t="shared" si="94"/>
        <v>#DIV/0!</v>
      </c>
      <c r="AO62" s="40" t="s">
        <v>196</v>
      </c>
      <c r="AP62" s="2"/>
      <c r="AQ62" s="46" t="s">
        <v>197</v>
      </c>
    </row>
    <row r="63" spans="1:43" ht="12.75" customHeight="1">
      <c r="A63" s="42" t="s">
        <v>198</v>
      </c>
      <c r="B63" s="24"/>
      <c r="C63" s="24"/>
      <c r="D63" s="25" t="e">
        <f t="shared" si="77"/>
        <v>#DIV/0!</v>
      </c>
      <c r="E63" s="26" t="e">
        <f t="shared" si="78"/>
        <v>#DIV/0!</v>
      </c>
      <c r="F63" s="27" t="e">
        <f t="shared" si="79"/>
        <v>#DIV/0!</v>
      </c>
      <c r="G63" s="24"/>
      <c r="H63" s="24"/>
      <c r="I63" s="28" t="e">
        <f t="shared" si="80"/>
        <v>#DIV/0!</v>
      </c>
      <c r="J63" s="26" t="e">
        <f t="shared" si="81"/>
        <v>#DIV/0!</v>
      </c>
      <c r="K63" s="29" t="e">
        <f t="shared" si="82"/>
        <v>#DIV/0!</v>
      </c>
      <c r="L63" s="30"/>
      <c r="M63" s="25"/>
      <c r="N63" s="31">
        <f t="shared" si="83"/>
        <v>0</v>
      </c>
      <c r="O63" s="30"/>
      <c r="P63" s="30"/>
      <c r="Q63" s="32" t="e">
        <f t="shared" si="84"/>
        <v>#DIV/0!</v>
      </c>
      <c r="R63" s="26" t="e">
        <f t="shared" si="85"/>
        <v>#DIV/0!</v>
      </c>
      <c r="S63" s="27" t="e">
        <f t="shared" si="86"/>
        <v>#DIV/0!</v>
      </c>
      <c r="T63" s="28"/>
      <c r="U63" s="31">
        <f t="shared" si="87"/>
        <v>0</v>
      </c>
      <c r="V63" s="27" t="str">
        <f t="shared" si="88"/>
        <v>0</v>
      </c>
      <c r="W63" s="24"/>
      <c r="X63" s="24"/>
      <c r="Y63" s="32"/>
      <c r="Z63" s="33">
        <f t="shared" si="89"/>
        <v>0</v>
      </c>
      <c r="AA63" s="27" t="str">
        <f t="shared" si="90"/>
        <v>15</v>
      </c>
      <c r="AB63" s="24"/>
      <c r="AC63" s="24"/>
      <c r="AD63" s="32">
        <f t="shared" si="91"/>
        <v>0</v>
      </c>
      <c r="AE63" s="27" t="str">
        <f t="shared" si="92"/>
        <v>0</v>
      </c>
      <c r="AF63" s="35">
        <f>IFERROR(VLOOKUP(AO63,Cláusulas!A:F,3,0),0)</f>
        <v>0</v>
      </c>
      <c r="AG63" s="35">
        <f>IFERROR(VLOOKUP(AO63,Cláusulas!A:F,4,0),0)</f>
        <v>0</v>
      </c>
      <c r="AH63" s="35">
        <f>IFERROR(VLOOKUP(AO63,Cláusulas!A:F,5,0),0)</f>
        <v>0</v>
      </c>
      <c r="AI63" s="36">
        <f>IFERROR(VLOOKUP(AO63,Saúde!A:Z,2,0),0)</f>
        <v>0</v>
      </c>
      <c r="AJ63" s="37"/>
      <c r="AK63" s="37">
        <v>0</v>
      </c>
      <c r="AL63" s="37">
        <v>0</v>
      </c>
      <c r="AM63" s="38" t="e">
        <f t="shared" si="93"/>
        <v>#DIV/0!</v>
      </c>
      <c r="AN63" s="39" t="e">
        <f t="shared" si="94"/>
        <v>#DIV/0!</v>
      </c>
      <c r="AO63" s="40" t="s">
        <v>199</v>
      </c>
      <c r="AP63" s="2"/>
      <c r="AQ63" s="46" t="s">
        <v>200</v>
      </c>
    </row>
    <row r="64" spans="1:43" ht="12.75" customHeight="1">
      <c r="A64" s="42" t="s">
        <v>201</v>
      </c>
      <c r="B64" s="24"/>
      <c r="C64" s="24"/>
      <c r="D64" s="25" t="e">
        <f t="shared" si="77"/>
        <v>#DIV/0!</v>
      </c>
      <c r="E64" s="26" t="e">
        <f t="shared" si="78"/>
        <v>#DIV/0!</v>
      </c>
      <c r="F64" s="27" t="e">
        <f t="shared" si="79"/>
        <v>#DIV/0!</v>
      </c>
      <c r="G64" s="24"/>
      <c r="H64" s="24"/>
      <c r="I64" s="28" t="e">
        <f t="shared" si="80"/>
        <v>#DIV/0!</v>
      </c>
      <c r="J64" s="26" t="e">
        <f t="shared" si="81"/>
        <v>#DIV/0!</v>
      </c>
      <c r="K64" s="29" t="e">
        <f t="shared" si="82"/>
        <v>#DIV/0!</v>
      </c>
      <c r="L64" s="30"/>
      <c r="M64" s="25"/>
      <c r="N64" s="31">
        <f t="shared" si="83"/>
        <v>0</v>
      </c>
      <c r="O64" s="30"/>
      <c r="P64" s="30"/>
      <c r="Q64" s="32" t="e">
        <f t="shared" si="84"/>
        <v>#DIV/0!</v>
      </c>
      <c r="R64" s="26" t="e">
        <f t="shared" si="85"/>
        <v>#DIV/0!</v>
      </c>
      <c r="S64" s="27" t="e">
        <f t="shared" si="86"/>
        <v>#DIV/0!</v>
      </c>
      <c r="T64" s="28"/>
      <c r="U64" s="31">
        <f t="shared" si="87"/>
        <v>0</v>
      </c>
      <c r="V64" s="27" t="str">
        <f t="shared" si="88"/>
        <v>0</v>
      </c>
      <c r="W64" s="24"/>
      <c r="X64" s="24"/>
      <c r="Y64" s="32"/>
      <c r="Z64" s="33">
        <f t="shared" si="89"/>
        <v>0</v>
      </c>
      <c r="AA64" s="27" t="str">
        <f t="shared" si="90"/>
        <v>15</v>
      </c>
      <c r="AB64" s="24"/>
      <c r="AC64" s="24"/>
      <c r="AD64" s="32">
        <f t="shared" si="91"/>
        <v>0</v>
      </c>
      <c r="AE64" s="27" t="str">
        <f t="shared" si="92"/>
        <v>0</v>
      </c>
      <c r="AF64" s="35">
        <f>IFERROR(VLOOKUP(AO64,Cláusulas!A:F,3,0),0)</f>
        <v>0</v>
      </c>
      <c r="AG64" s="35">
        <f>IFERROR(VLOOKUP(AO64,Cláusulas!A:F,4,0),0)</f>
        <v>0</v>
      </c>
      <c r="AH64" s="35">
        <f>IFERROR(VLOOKUP(AO64,Cláusulas!A:F,5,0),0)</f>
        <v>0</v>
      </c>
      <c r="AI64" s="36">
        <f>IFERROR(VLOOKUP(AO64,Saúde!A:Z,2,0),0)</f>
        <v>0</v>
      </c>
      <c r="AJ64" s="37"/>
      <c r="AK64" s="37">
        <v>0</v>
      </c>
      <c r="AL64" s="37">
        <v>0</v>
      </c>
      <c r="AM64" s="38" t="e">
        <f t="shared" si="93"/>
        <v>#DIV/0!</v>
      </c>
      <c r="AN64" s="39" t="e">
        <f t="shared" si="94"/>
        <v>#DIV/0!</v>
      </c>
      <c r="AO64" s="40" t="s">
        <v>202</v>
      </c>
      <c r="AP64" s="2"/>
      <c r="AQ64" s="46" t="s">
        <v>203</v>
      </c>
    </row>
    <row r="65" spans="1:43" ht="12.75" customHeight="1">
      <c r="A65" s="42" t="s">
        <v>204</v>
      </c>
      <c r="B65" s="24"/>
      <c r="C65" s="24"/>
      <c r="D65" s="25" t="e">
        <f t="shared" si="77"/>
        <v>#DIV/0!</v>
      </c>
      <c r="E65" s="26" t="e">
        <f t="shared" si="78"/>
        <v>#DIV/0!</v>
      </c>
      <c r="F65" s="27" t="e">
        <f t="shared" si="79"/>
        <v>#DIV/0!</v>
      </c>
      <c r="G65" s="24"/>
      <c r="H65" s="24"/>
      <c r="I65" s="28" t="e">
        <f t="shared" si="80"/>
        <v>#DIV/0!</v>
      </c>
      <c r="J65" s="26" t="e">
        <f t="shared" si="81"/>
        <v>#DIV/0!</v>
      </c>
      <c r="K65" s="29" t="e">
        <f t="shared" si="82"/>
        <v>#DIV/0!</v>
      </c>
      <c r="L65" s="30"/>
      <c r="M65" s="25"/>
      <c r="N65" s="31">
        <f t="shared" si="83"/>
        <v>0</v>
      </c>
      <c r="O65" s="30"/>
      <c r="P65" s="30"/>
      <c r="Q65" s="32" t="e">
        <f t="shared" si="84"/>
        <v>#DIV/0!</v>
      </c>
      <c r="R65" s="26" t="e">
        <f t="shared" si="85"/>
        <v>#DIV/0!</v>
      </c>
      <c r="S65" s="27" t="e">
        <f t="shared" si="86"/>
        <v>#DIV/0!</v>
      </c>
      <c r="T65" s="28"/>
      <c r="U65" s="31">
        <f t="shared" si="87"/>
        <v>0</v>
      </c>
      <c r="V65" s="27" t="str">
        <f t="shared" si="88"/>
        <v>0</v>
      </c>
      <c r="W65" s="24"/>
      <c r="X65" s="24"/>
      <c r="Y65" s="32"/>
      <c r="Z65" s="33">
        <f t="shared" si="89"/>
        <v>0</v>
      </c>
      <c r="AA65" s="27" t="str">
        <f t="shared" si="90"/>
        <v>15</v>
      </c>
      <c r="AB65" s="24"/>
      <c r="AC65" s="24"/>
      <c r="AD65" s="32">
        <f t="shared" si="91"/>
        <v>0</v>
      </c>
      <c r="AE65" s="27" t="str">
        <f t="shared" si="92"/>
        <v>0</v>
      </c>
      <c r="AF65" s="35">
        <f>IFERROR(VLOOKUP(AO65,Cláusulas!A:F,3,0),0)</f>
        <v>0</v>
      </c>
      <c r="AG65" s="35">
        <f>IFERROR(VLOOKUP(AO65,Cláusulas!A:F,4,0),0)</f>
        <v>0</v>
      </c>
      <c r="AH65" s="35">
        <f>IFERROR(VLOOKUP(AO65,Cláusulas!A:F,5,0),0)</f>
        <v>0</v>
      </c>
      <c r="AI65" s="36">
        <f>IFERROR(VLOOKUP(AO65,Saúde!A:Z,2,0),0)</f>
        <v>0</v>
      </c>
      <c r="AJ65" s="37"/>
      <c r="AK65" s="37">
        <v>0</v>
      </c>
      <c r="AL65" s="37">
        <v>0</v>
      </c>
      <c r="AM65" s="38" t="e">
        <f t="shared" si="93"/>
        <v>#DIV/0!</v>
      </c>
      <c r="AN65" s="39" t="e">
        <f t="shared" si="94"/>
        <v>#DIV/0!</v>
      </c>
      <c r="AO65" s="40" t="s">
        <v>205</v>
      </c>
      <c r="AP65" s="2"/>
      <c r="AQ65" s="46" t="s">
        <v>206</v>
      </c>
    </row>
    <row r="66" spans="1:43" ht="62.25" customHeight="1">
      <c r="A66" s="22" t="s">
        <v>207</v>
      </c>
      <c r="B66" s="183" t="s">
        <v>208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  <c r="AF66" s="184" t="s">
        <v>8</v>
      </c>
      <c r="AG66" s="170"/>
      <c r="AH66" s="170"/>
      <c r="AI66" s="185"/>
      <c r="AJ66" s="47" t="s">
        <v>9</v>
      </c>
      <c r="AK66" s="48" t="s">
        <v>10</v>
      </c>
      <c r="AL66" s="49" t="s">
        <v>11</v>
      </c>
      <c r="AM66" s="50" t="s">
        <v>12</v>
      </c>
      <c r="AN66" s="51" t="s">
        <v>13</v>
      </c>
      <c r="AO66" s="3"/>
      <c r="AP66" s="53"/>
      <c r="AQ66" s="3"/>
    </row>
    <row r="67" spans="1:43" ht="12.75" customHeight="1">
      <c r="A67" s="42" t="s">
        <v>209</v>
      </c>
      <c r="B67" s="24"/>
      <c r="C67" s="24"/>
      <c r="D67" s="25" t="e">
        <f t="shared" ref="D67:D87" si="95">B67/C67</f>
        <v>#DIV/0!</v>
      </c>
      <c r="E67" s="26" t="e">
        <f t="shared" ref="E67:E87" si="96">D67*100</f>
        <v>#DIV/0!</v>
      </c>
      <c r="F67" s="27" t="e">
        <f t="shared" si="79"/>
        <v>#DIV/0!</v>
      </c>
      <c r="G67" s="24"/>
      <c r="H67" s="24"/>
      <c r="I67" s="28" t="e">
        <f t="shared" ref="I67:I87" si="97">(H67)/(H67+G67)</f>
        <v>#DIV/0!</v>
      </c>
      <c r="J67" s="26" t="e">
        <f t="shared" ref="J67:J87" si="98">I67*100</f>
        <v>#DIV/0!</v>
      </c>
      <c r="K67" s="29" t="e">
        <f>IF(I67&lt;=50%,"15",IF(I67&gt;70%,"0",(52.5-J67*0.75)))</f>
        <v>#DIV/0!</v>
      </c>
      <c r="L67" s="30"/>
      <c r="M67" s="25" t="e">
        <f t="shared" ref="M67:M87" si="99">(L67/C67)</f>
        <v>#DIV/0!</v>
      </c>
      <c r="N67" s="31" t="e">
        <f t="shared" ref="N67:N87" si="100">IF(M67&gt;=100%,"10",M67*10)</f>
        <v>#DIV/0!</v>
      </c>
      <c r="O67" s="30"/>
      <c r="P67" s="30"/>
      <c r="Q67" s="32" t="e">
        <f t="shared" ref="Q67:Q87" si="101">(O67/P67)</f>
        <v>#DIV/0!</v>
      </c>
      <c r="R67" s="26" t="e">
        <f t="shared" ref="R67:R87" si="102">Q67*100</f>
        <v>#DIV/0!</v>
      </c>
      <c r="S67" s="27" t="e">
        <f t="shared" ref="S67:S87" si="103">IF(Q67&lt;=15%,"25",IF(Q67&gt;=25%,"0",62.5-R67*2.5))</f>
        <v>#DIV/0!</v>
      </c>
      <c r="T67" s="28"/>
      <c r="U67" s="31">
        <f t="shared" ref="U67:U87" si="104">T67*100</f>
        <v>0</v>
      </c>
      <c r="V67" s="27" t="str">
        <f t="shared" ref="V67:V87" si="105">IF(T67&gt;=100%,"25",IF(T67=0%,"0",(U67*0.25)))</f>
        <v>0</v>
      </c>
      <c r="W67" s="24"/>
      <c r="X67" s="24"/>
      <c r="Y67" s="32"/>
      <c r="Z67" s="33">
        <f t="shared" ref="Z67:Z87" si="106">Y67*100</f>
        <v>0</v>
      </c>
      <c r="AA67" s="27" t="str">
        <f t="shared" ref="AA67:AA87" si="107">IF(Y67&gt;10%,"0",IF(Y67=0%,"15",15-Z67*1.5))</f>
        <v>15</v>
      </c>
      <c r="AB67" s="24"/>
      <c r="AC67" s="24"/>
      <c r="AD67" s="32">
        <f t="shared" ref="AD67:AD87" si="108">IF(AC67=0,0%,AB67/AC67)</f>
        <v>0</v>
      </c>
      <c r="AE67" s="27" t="str">
        <f t="shared" si="92"/>
        <v>0</v>
      </c>
      <c r="AF67" s="36">
        <f>IFERROR(VLOOKUP(AO67,Cláusulas!A:F,3,0),0)</f>
        <v>0</v>
      </c>
      <c r="AG67" s="35">
        <f>IFERROR(VLOOKUP(AO67,Cláusulas!A:F,4,0),0)</f>
        <v>0</v>
      </c>
      <c r="AH67" s="36">
        <f>IFERROR(VLOOKUP(AO67,Cláusulas!A:F,5,0),0)</f>
        <v>0</v>
      </c>
      <c r="AI67" s="36">
        <f>IFERROR(VLOOKUP(AO67,Saúde!A:Z,2,0),0)</f>
        <v>0</v>
      </c>
      <c r="AJ67" s="37"/>
      <c r="AK67" s="37">
        <v>0</v>
      </c>
      <c r="AL67" s="37">
        <v>0</v>
      </c>
      <c r="AM67" s="38" t="e">
        <f t="shared" ref="AM67:AM87" si="109">F67+K67+N67+S67+V67+AA67+AE67+AJ67+AK67-AL67</f>
        <v>#DIV/0!</v>
      </c>
      <c r="AN67" s="39" t="e">
        <f t="shared" ref="AN67:AN87" si="110">IF(AM67&gt;=95,"EXCELÊNCIA",IF(AND(AM67&lt;95,AM67&gt;=90),"OURO",IF(AND(AM67&lt;90,AM67&gt;=80),"PRATA",IF(AND(AM67&gt;=70,AM67&lt;80),"BRONZE",IF(AND(AM67&lt;70),"INICIAL")))))</f>
        <v>#DIV/0!</v>
      </c>
      <c r="AO67" s="40" t="s">
        <v>210</v>
      </c>
      <c r="AP67" s="54" t="s">
        <v>211</v>
      </c>
      <c r="AQ67" s="46" t="s">
        <v>212</v>
      </c>
    </row>
    <row r="68" spans="1:43" ht="12.75" customHeight="1">
      <c r="A68" s="42" t="s">
        <v>213</v>
      </c>
      <c r="B68" s="24"/>
      <c r="C68" s="24"/>
      <c r="D68" s="25" t="e">
        <f t="shared" si="95"/>
        <v>#DIV/0!</v>
      </c>
      <c r="E68" s="26" t="e">
        <f t="shared" si="96"/>
        <v>#DIV/0!</v>
      </c>
      <c r="F68" s="27" t="e">
        <f t="shared" si="79"/>
        <v>#DIV/0!</v>
      </c>
      <c r="G68" s="24"/>
      <c r="H68" s="24"/>
      <c r="I68" s="28" t="e">
        <f t="shared" si="97"/>
        <v>#DIV/0!</v>
      </c>
      <c r="J68" s="26" t="e">
        <f t="shared" si="98"/>
        <v>#DIV/0!</v>
      </c>
      <c r="K68" s="29" t="e">
        <f t="shared" ref="K68:K87" si="111">IF(I68&lt;=50%,"15",IF(I68&gt;70%,"0",(52.5-J68*0.75)))</f>
        <v>#DIV/0!</v>
      </c>
      <c r="L68" s="30"/>
      <c r="M68" s="25" t="e">
        <f t="shared" si="99"/>
        <v>#DIV/0!</v>
      </c>
      <c r="N68" s="31" t="e">
        <f t="shared" si="100"/>
        <v>#DIV/0!</v>
      </c>
      <c r="O68" s="30"/>
      <c r="P68" s="30"/>
      <c r="Q68" s="32" t="e">
        <f t="shared" si="101"/>
        <v>#DIV/0!</v>
      </c>
      <c r="R68" s="26" t="e">
        <f t="shared" si="102"/>
        <v>#DIV/0!</v>
      </c>
      <c r="S68" s="27" t="e">
        <f t="shared" si="103"/>
        <v>#DIV/0!</v>
      </c>
      <c r="T68" s="28"/>
      <c r="U68" s="31">
        <f t="shared" si="104"/>
        <v>0</v>
      </c>
      <c r="V68" s="27" t="str">
        <f t="shared" si="105"/>
        <v>0</v>
      </c>
      <c r="W68" s="24"/>
      <c r="X68" s="24"/>
      <c r="Y68" s="32"/>
      <c r="Z68" s="33">
        <f t="shared" si="106"/>
        <v>0</v>
      </c>
      <c r="AA68" s="27" t="str">
        <f t="shared" si="107"/>
        <v>15</v>
      </c>
      <c r="AB68" s="24"/>
      <c r="AC68" s="24"/>
      <c r="AD68" s="32">
        <f t="shared" si="108"/>
        <v>0</v>
      </c>
      <c r="AE68" s="27" t="str">
        <f t="shared" si="92"/>
        <v>0</v>
      </c>
      <c r="AF68" s="36">
        <f>IFERROR(VLOOKUP(AO68,Cláusulas!A:F,3,0),0)</f>
        <v>0</v>
      </c>
      <c r="AG68" s="35">
        <f>IFERROR(VLOOKUP(AO68,Cláusulas!A:F,4,0),0)</f>
        <v>0</v>
      </c>
      <c r="AH68" s="36">
        <f>IFERROR(VLOOKUP(AO68,Cláusulas!A:F,5,0),0)</f>
        <v>0</v>
      </c>
      <c r="AI68" s="36">
        <f>IFERROR(VLOOKUP(AO68,Saúde!A:Z,2,0),0)</f>
        <v>0</v>
      </c>
      <c r="AJ68" s="37"/>
      <c r="AK68" s="37">
        <v>0</v>
      </c>
      <c r="AL68" s="37">
        <v>0</v>
      </c>
      <c r="AM68" s="38" t="e">
        <f t="shared" si="109"/>
        <v>#DIV/0!</v>
      </c>
      <c r="AN68" s="39" t="e">
        <f t="shared" si="110"/>
        <v>#DIV/0!</v>
      </c>
      <c r="AO68" s="40" t="s">
        <v>214</v>
      </c>
      <c r="AP68" s="54" t="s">
        <v>215</v>
      </c>
      <c r="AQ68" s="46" t="s">
        <v>216</v>
      </c>
    </row>
    <row r="69" spans="1:43" ht="12.75" customHeight="1">
      <c r="A69" s="42" t="s">
        <v>217</v>
      </c>
      <c r="B69" s="24"/>
      <c r="C69" s="24"/>
      <c r="D69" s="25" t="e">
        <f t="shared" si="95"/>
        <v>#DIV/0!</v>
      </c>
      <c r="E69" s="26" t="e">
        <f t="shared" si="96"/>
        <v>#DIV/0!</v>
      </c>
      <c r="F69" s="27" t="e">
        <f t="shared" si="79"/>
        <v>#DIV/0!</v>
      </c>
      <c r="G69" s="24"/>
      <c r="H69" s="24"/>
      <c r="I69" s="28" t="e">
        <f t="shared" si="97"/>
        <v>#DIV/0!</v>
      </c>
      <c r="J69" s="26" t="e">
        <f t="shared" si="98"/>
        <v>#DIV/0!</v>
      </c>
      <c r="K69" s="29" t="e">
        <f t="shared" si="111"/>
        <v>#DIV/0!</v>
      </c>
      <c r="L69" s="30"/>
      <c r="M69" s="25" t="e">
        <f t="shared" si="99"/>
        <v>#DIV/0!</v>
      </c>
      <c r="N69" s="31" t="e">
        <f t="shared" si="100"/>
        <v>#DIV/0!</v>
      </c>
      <c r="O69" s="30"/>
      <c r="P69" s="30"/>
      <c r="Q69" s="32" t="e">
        <f t="shared" si="101"/>
        <v>#DIV/0!</v>
      </c>
      <c r="R69" s="26" t="e">
        <f t="shared" si="102"/>
        <v>#DIV/0!</v>
      </c>
      <c r="S69" s="27" t="e">
        <f t="shared" si="103"/>
        <v>#DIV/0!</v>
      </c>
      <c r="T69" s="28"/>
      <c r="U69" s="31">
        <f t="shared" si="104"/>
        <v>0</v>
      </c>
      <c r="V69" s="27" t="str">
        <f t="shared" si="105"/>
        <v>0</v>
      </c>
      <c r="W69" s="24"/>
      <c r="X69" s="24"/>
      <c r="Y69" s="32"/>
      <c r="Z69" s="33">
        <f t="shared" si="106"/>
        <v>0</v>
      </c>
      <c r="AA69" s="27" t="str">
        <f t="shared" si="107"/>
        <v>15</v>
      </c>
      <c r="AB69" s="24"/>
      <c r="AC69" s="24"/>
      <c r="AD69" s="32">
        <f t="shared" si="108"/>
        <v>0</v>
      </c>
      <c r="AE69" s="27" t="str">
        <f t="shared" si="92"/>
        <v>0</v>
      </c>
      <c r="AF69" s="36">
        <f>IFERROR(VLOOKUP(AO69,Cláusulas!A:F,3,0),0)</f>
        <v>0</v>
      </c>
      <c r="AG69" s="35">
        <f>IFERROR(VLOOKUP(AO69,Cláusulas!A:F,4,0),0)</f>
        <v>0</v>
      </c>
      <c r="AH69" s="36">
        <f>IFERROR(VLOOKUP(AO69,Cláusulas!A:F,5,0),0)</f>
        <v>0</v>
      </c>
      <c r="AI69" s="36">
        <f>IFERROR(VLOOKUP(AO69,Saúde!A:Z,2,0),0)</f>
        <v>0</v>
      </c>
      <c r="AJ69" s="37"/>
      <c r="AK69" s="37">
        <v>0</v>
      </c>
      <c r="AL69" s="37">
        <v>0</v>
      </c>
      <c r="AM69" s="38" t="e">
        <f t="shared" si="109"/>
        <v>#DIV/0!</v>
      </c>
      <c r="AN69" s="39" t="e">
        <f t="shared" si="110"/>
        <v>#DIV/0!</v>
      </c>
      <c r="AO69" s="40" t="s">
        <v>218</v>
      </c>
      <c r="AP69" s="54" t="s">
        <v>219</v>
      </c>
      <c r="AQ69" s="46" t="s">
        <v>220</v>
      </c>
    </row>
    <row r="70" spans="1:43" ht="12.75" customHeight="1">
      <c r="A70" s="42" t="s">
        <v>221</v>
      </c>
      <c r="B70" s="24"/>
      <c r="C70" s="24"/>
      <c r="D70" s="25" t="e">
        <f t="shared" si="95"/>
        <v>#DIV/0!</v>
      </c>
      <c r="E70" s="26" t="e">
        <f t="shared" si="96"/>
        <v>#DIV/0!</v>
      </c>
      <c r="F70" s="27" t="e">
        <f t="shared" si="79"/>
        <v>#DIV/0!</v>
      </c>
      <c r="G70" s="24"/>
      <c r="H70" s="24"/>
      <c r="I70" s="28" t="e">
        <f t="shared" si="97"/>
        <v>#DIV/0!</v>
      </c>
      <c r="J70" s="26" t="e">
        <f t="shared" si="98"/>
        <v>#DIV/0!</v>
      </c>
      <c r="K70" s="29" t="e">
        <f t="shared" si="111"/>
        <v>#DIV/0!</v>
      </c>
      <c r="L70" s="30"/>
      <c r="M70" s="25" t="e">
        <f t="shared" si="99"/>
        <v>#DIV/0!</v>
      </c>
      <c r="N70" s="31" t="e">
        <f t="shared" si="100"/>
        <v>#DIV/0!</v>
      </c>
      <c r="O70" s="30"/>
      <c r="P70" s="30"/>
      <c r="Q70" s="32" t="e">
        <f t="shared" si="101"/>
        <v>#DIV/0!</v>
      </c>
      <c r="R70" s="26" t="e">
        <f t="shared" si="102"/>
        <v>#DIV/0!</v>
      </c>
      <c r="S70" s="27" t="e">
        <f t="shared" si="103"/>
        <v>#DIV/0!</v>
      </c>
      <c r="T70" s="28"/>
      <c r="U70" s="31">
        <f t="shared" si="104"/>
        <v>0</v>
      </c>
      <c r="V70" s="27" t="str">
        <f t="shared" si="105"/>
        <v>0</v>
      </c>
      <c r="W70" s="24"/>
      <c r="X70" s="24"/>
      <c r="Y70" s="32"/>
      <c r="Z70" s="33">
        <f t="shared" si="106"/>
        <v>0</v>
      </c>
      <c r="AA70" s="27" t="str">
        <f t="shared" si="107"/>
        <v>15</v>
      </c>
      <c r="AB70" s="24"/>
      <c r="AC70" s="24"/>
      <c r="AD70" s="32">
        <f t="shared" si="108"/>
        <v>0</v>
      </c>
      <c r="AE70" s="27" t="str">
        <f t="shared" si="92"/>
        <v>0</v>
      </c>
      <c r="AF70" s="36">
        <f>IFERROR(VLOOKUP(AO70,Cláusulas!A:F,3,0),0)</f>
        <v>0</v>
      </c>
      <c r="AG70" s="35">
        <f>IFERROR(VLOOKUP(AO70,Cláusulas!A:F,4,0),0)</f>
        <v>0</v>
      </c>
      <c r="AH70" s="36">
        <f>IFERROR(VLOOKUP(AO70,Cláusulas!A:F,5,0),0)</f>
        <v>0</v>
      </c>
      <c r="AI70" s="36">
        <f>IFERROR(VLOOKUP(AO70,Saúde!A:Z,2,0),0)</f>
        <v>0</v>
      </c>
      <c r="AJ70" s="37"/>
      <c r="AK70" s="37">
        <v>0</v>
      </c>
      <c r="AL70" s="37">
        <v>0</v>
      </c>
      <c r="AM70" s="38" t="e">
        <f t="shared" si="109"/>
        <v>#DIV/0!</v>
      </c>
      <c r="AN70" s="39" t="e">
        <f t="shared" si="110"/>
        <v>#DIV/0!</v>
      </c>
      <c r="AO70" s="40" t="s">
        <v>222</v>
      </c>
      <c r="AP70" s="54" t="s">
        <v>223</v>
      </c>
      <c r="AQ70" s="46" t="s">
        <v>224</v>
      </c>
    </row>
    <row r="71" spans="1:43" ht="12.75" customHeight="1">
      <c r="A71" s="42" t="s">
        <v>225</v>
      </c>
      <c r="B71" s="24"/>
      <c r="C71" s="24"/>
      <c r="D71" s="25" t="e">
        <f t="shared" si="95"/>
        <v>#DIV/0!</v>
      </c>
      <c r="E71" s="26" t="e">
        <f t="shared" si="96"/>
        <v>#DIV/0!</v>
      </c>
      <c r="F71" s="27" t="e">
        <f t="shared" si="79"/>
        <v>#DIV/0!</v>
      </c>
      <c r="G71" s="24"/>
      <c r="H71" s="24"/>
      <c r="I71" s="28" t="e">
        <f t="shared" si="97"/>
        <v>#DIV/0!</v>
      </c>
      <c r="J71" s="26" t="e">
        <f t="shared" si="98"/>
        <v>#DIV/0!</v>
      </c>
      <c r="K71" s="29" t="e">
        <f t="shared" si="111"/>
        <v>#DIV/0!</v>
      </c>
      <c r="L71" s="30"/>
      <c r="M71" s="25" t="e">
        <f t="shared" si="99"/>
        <v>#DIV/0!</v>
      </c>
      <c r="N71" s="31" t="e">
        <f t="shared" si="100"/>
        <v>#DIV/0!</v>
      </c>
      <c r="O71" s="30"/>
      <c r="P71" s="30"/>
      <c r="Q71" s="32" t="e">
        <f t="shared" si="101"/>
        <v>#DIV/0!</v>
      </c>
      <c r="R71" s="26" t="e">
        <f t="shared" si="102"/>
        <v>#DIV/0!</v>
      </c>
      <c r="S71" s="27" t="e">
        <f t="shared" si="103"/>
        <v>#DIV/0!</v>
      </c>
      <c r="T71" s="28"/>
      <c r="U71" s="31">
        <f t="shared" si="104"/>
        <v>0</v>
      </c>
      <c r="V71" s="27" t="str">
        <f t="shared" si="105"/>
        <v>0</v>
      </c>
      <c r="W71" s="24"/>
      <c r="X71" s="24"/>
      <c r="Y71" s="32"/>
      <c r="Z71" s="33">
        <f t="shared" si="106"/>
        <v>0</v>
      </c>
      <c r="AA71" s="27" t="str">
        <f t="shared" si="107"/>
        <v>15</v>
      </c>
      <c r="AB71" s="24"/>
      <c r="AC71" s="24"/>
      <c r="AD71" s="32">
        <f t="shared" si="108"/>
        <v>0</v>
      </c>
      <c r="AE71" s="27" t="str">
        <f t="shared" si="92"/>
        <v>0</v>
      </c>
      <c r="AF71" s="36">
        <f>IFERROR(VLOOKUP(AO71,Cláusulas!A:F,3,0),0)</f>
        <v>0</v>
      </c>
      <c r="AG71" s="36">
        <f>IFERROR(VLOOKUP(AO71,Cláusulas!A:F,4,0),0)</f>
        <v>0</v>
      </c>
      <c r="AH71" s="36">
        <f>IFERROR(VLOOKUP(AO71,Cláusulas!A:F,5,0),0)</f>
        <v>0</v>
      </c>
      <c r="AI71" s="36">
        <f>IFERROR(VLOOKUP(AO71,Saúde!A:Z,2,0),0)</f>
        <v>0</v>
      </c>
      <c r="AJ71" s="37"/>
      <c r="AK71" s="37">
        <v>0</v>
      </c>
      <c r="AL71" s="37">
        <v>0</v>
      </c>
      <c r="AM71" s="38" t="e">
        <f t="shared" si="109"/>
        <v>#DIV/0!</v>
      </c>
      <c r="AN71" s="39" t="e">
        <f t="shared" si="110"/>
        <v>#DIV/0!</v>
      </c>
      <c r="AO71" s="40" t="s">
        <v>226</v>
      </c>
      <c r="AP71" s="54" t="s">
        <v>227</v>
      </c>
      <c r="AQ71" s="46" t="s">
        <v>228</v>
      </c>
    </row>
    <row r="72" spans="1:43" ht="12.75" customHeight="1">
      <c r="A72" s="42" t="s">
        <v>229</v>
      </c>
      <c r="B72" s="24"/>
      <c r="C72" s="24"/>
      <c r="D72" s="25" t="e">
        <f t="shared" si="95"/>
        <v>#DIV/0!</v>
      </c>
      <c r="E72" s="26" t="e">
        <f t="shared" si="96"/>
        <v>#DIV/0!</v>
      </c>
      <c r="F72" s="27" t="e">
        <f t="shared" si="79"/>
        <v>#DIV/0!</v>
      </c>
      <c r="G72" s="24"/>
      <c r="H72" s="24"/>
      <c r="I72" s="28" t="e">
        <f t="shared" si="97"/>
        <v>#DIV/0!</v>
      </c>
      <c r="J72" s="26" t="e">
        <f t="shared" si="98"/>
        <v>#DIV/0!</v>
      </c>
      <c r="K72" s="29" t="e">
        <f t="shared" si="111"/>
        <v>#DIV/0!</v>
      </c>
      <c r="L72" s="30"/>
      <c r="M72" s="25" t="e">
        <f t="shared" si="99"/>
        <v>#DIV/0!</v>
      </c>
      <c r="N72" s="31" t="e">
        <f t="shared" si="100"/>
        <v>#DIV/0!</v>
      </c>
      <c r="O72" s="30"/>
      <c r="P72" s="30"/>
      <c r="Q72" s="32" t="e">
        <f t="shared" si="101"/>
        <v>#DIV/0!</v>
      </c>
      <c r="R72" s="26" t="e">
        <f t="shared" si="102"/>
        <v>#DIV/0!</v>
      </c>
      <c r="S72" s="27" t="e">
        <f t="shared" si="103"/>
        <v>#DIV/0!</v>
      </c>
      <c r="T72" s="28"/>
      <c r="U72" s="31">
        <f t="shared" si="104"/>
        <v>0</v>
      </c>
      <c r="V72" s="27" t="str">
        <f t="shared" si="105"/>
        <v>0</v>
      </c>
      <c r="W72" s="24"/>
      <c r="X72" s="24"/>
      <c r="Y72" s="32"/>
      <c r="Z72" s="33">
        <f t="shared" si="106"/>
        <v>0</v>
      </c>
      <c r="AA72" s="27" t="str">
        <f t="shared" si="107"/>
        <v>15</v>
      </c>
      <c r="AB72" s="24"/>
      <c r="AC72" s="24"/>
      <c r="AD72" s="32">
        <f t="shared" si="108"/>
        <v>0</v>
      </c>
      <c r="AE72" s="27" t="str">
        <f t="shared" si="92"/>
        <v>0</v>
      </c>
      <c r="AF72" s="36">
        <f>IFERROR(VLOOKUP(AO72,Cláusulas!A:F,3,0),0)</f>
        <v>0</v>
      </c>
      <c r="AG72" s="36">
        <f>IFERROR(VLOOKUP(AO72,Cláusulas!A:F,4,0),0)</f>
        <v>0</v>
      </c>
      <c r="AH72" s="36">
        <f>IFERROR(VLOOKUP(AO72,Cláusulas!A:F,5,0),0)</f>
        <v>0</v>
      </c>
      <c r="AI72" s="36">
        <f>IFERROR(VLOOKUP(AO72,Saúde!A:Z,2,0),0)</f>
        <v>0</v>
      </c>
      <c r="AJ72" s="37"/>
      <c r="AK72" s="37">
        <v>0</v>
      </c>
      <c r="AL72" s="37">
        <v>0</v>
      </c>
      <c r="AM72" s="38" t="e">
        <f t="shared" si="109"/>
        <v>#DIV/0!</v>
      </c>
      <c r="AN72" s="39" t="e">
        <f t="shared" si="110"/>
        <v>#DIV/0!</v>
      </c>
      <c r="AO72" s="40" t="s">
        <v>230</v>
      </c>
      <c r="AP72" s="54" t="s">
        <v>231</v>
      </c>
      <c r="AQ72" s="46" t="s">
        <v>232</v>
      </c>
    </row>
    <row r="73" spans="1:43" ht="12.75" customHeight="1">
      <c r="A73" s="42" t="s">
        <v>233</v>
      </c>
      <c r="B73" s="24"/>
      <c r="C73" s="24"/>
      <c r="D73" s="25" t="e">
        <f t="shared" si="95"/>
        <v>#DIV/0!</v>
      </c>
      <c r="E73" s="26" t="e">
        <f t="shared" si="96"/>
        <v>#DIV/0!</v>
      </c>
      <c r="F73" s="27" t="e">
        <f t="shared" si="79"/>
        <v>#DIV/0!</v>
      </c>
      <c r="G73" s="24"/>
      <c r="H73" s="24"/>
      <c r="I73" s="28" t="e">
        <f t="shared" si="97"/>
        <v>#DIV/0!</v>
      </c>
      <c r="J73" s="26" t="e">
        <f t="shared" si="98"/>
        <v>#DIV/0!</v>
      </c>
      <c r="K73" s="29" t="e">
        <f t="shared" si="111"/>
        <v>#DIV/0!</v>
      </c>
      <c r="L73" s="30"/>
      <c r="M73" s="25" t="e">
        <f t="shared" si="99"/>
        <v>#DIV/0!</v>
      </c>
      <c r="N73" s="31" t="e">
        <f t="shared" si="100"/>
        <v>#DIV/0!</v>
      </c>
      <c r="O73" s="30"/>
      <c r="P73" s="30"/>
      <c r="Q73" s="32" t="e">
        <f t="shared" si="101"/>
        <v>#DIV/0!</v>
      </c>
      <c r="R73" s="26" t="e">
        <f t="shared" si="102"/>
        <v>#DIV/0!</v>
      </c>
      <c r="S73" s="27" t="e">
        <f t="shared" si="103"/>
        <v>#DIV/0!</v>
      </c>
      <c r="T73" s="28"/>
      <c r="U73" s="31">
        <f t="shared" si="104"/>
        <v>0</v>
      </c>
      <c r="V73" s="27" t="str">
        <f t="shared" si="105"/>
        <v>0</v>
      </c>
      <c r="W73" s="24"/>
      <c r="X73" s="24"/>
      <c r="Y73" s="32"/>
      <c r="Z73" s="33">
        <f t="shared" si="106"/>
        <v>0</v>
      </c>
      <c r="AA73" s="27" t="str">
        <f t="shared" si="107"/>
        <v>15</v>
      </c>
      <c r="AB73" s="24"/>
      <c r="AC73" s="24"/>
      <c r="AD73" s="32">
        <f t="shared" si="108"/>
        <v>0</v>
      </c>
      <c r="AE73" s="27" t="str">
        <f t="shared" si="92"/>
        <v>0</v>
      </c>
      <c r="AF73" s="36">
        <f>IFERROR(VLOOKUP(AO73,Cláusulas!A:F,3,0),0)</f>
        <v>0</v>
      </c>
      <c r="AG73" s="36">
        <f>IFERROR(VLOOKUP(AO73,Cláusulas!A:F,4,0),0)</f>
        <v>0</v>
      </c>
      <c r="AH73" s="36">
        <f>IFERROR(VLOOKUP(AO73,Cláusulas!A:F,5,0),0)</f>
        <v>0</v>
      </c>
      <c r="AI73" s="36">
        <f>IFERROR(VLOOKUP(AO73,Saúde!A:Z,2,0),0)</f>
        <v>0</v>
      </c>
      <c r="AJ73" s="37"/>
      <c r="AK73" s="37">
        <v>0</v>
      </c>
      <c r="AL73" s="37">
        <v>0</v>
      </c>
      <c r="AM73" s="38" t="e">
        <f t="shared" si="109"/>
        <v>#DIV/0!</v>
      </c>
      <c r="AN73" s="39" t="e">
        <f t="shared" si="110"/>
        <v>#DIV/0!</v>
      </c>
      <c r="AO73" s="40" t="s">
        <v>234</v>
      </c>
      <c r="AP73" s="54" t="s">
        <v>235</v>
      </c>
      <c r="AQ73" s="46" t="s">
        <v>236</v>
      </c>
    </row>
    <row r="74" spans="1:43" ht="12.75" customHeight="1">
      <c r="A74" s="42" t="s">
        <v>237</v>
      </c>
      <c r="B74" s="24"/>
      <c r="C74" s="24"/>
      <c r="D74" s="25" t="e">
        <f t="shared" si="95"/>
        <v>#DIV/0!</v>
      </c>
      <c r="E74" s="26" t="e">
        <f t="shared" si="96"/>
        <v>#DIV/0!</v>
      </c>
      <c r="F74" s="27" t="e">
        <f t="shared" si="79"/>
        <v>#DIV/0!</v>
      </c>
      <c r="G74" s="24"/>
      <c r="H74" s="24"/>
      <c r="I74" s="28" t="e">
        <f t="shared" si="97"/>
        <v>#DIV/0!</v>
      </c>
      <c r="J74" s="26" t="e">
        <f t="shared" si="98"/>
        <v>#DIV/0!</v>
      </c>
      <c r="K74" s="29" t="e">
        <f t="shared" si="111"/>
        <v>#DIV/0!</v>
      </c>
      <c r="L74" s="30"/>
      <c r="M74" s="25" t="e">
        <f t="shared" si="99"/>
        <v>#DIV/0!</v>
      </c>
      <c r="N74" s="31" t="e">
        <f t="shared" si="100"/>
        <v>#DIV/0!</v>
      </c>
      <c r="O74" s="30"/>
      <c r="P74" s="30"/>
      <c r="Q74" s="32" t="e">
        <f t="shared" si="101"/>
        <v>#DIV/0!</v>
      </c>
      <c r="R74" s="26" t="e">
        <f t="shared" si="102"/>
        <v>#DIV/0!</v>
      </c>
      <c r="S74" s="27" t="e">
        <f t="shared" si="103"/>
        <v>#DIV/0!</v>
      </c>
      <c r="T74" s="28"/>
      <c r="U74" s="31">
        <f t="shared" si="104"/>
        <v>0</v>
      </c>
      <c r="V74" s="27" t="str">
        <f t="shared" si="105"/>
        <v>0</v>
      </c>
      <c r="W74" s="24"/>
      <c r="X74" s="24"/>
      <c r="Y74" s="32"/>
      <c r="Z74" s="33">
        <f t="shared" si="106"/>
        <v>0</v>
      </c>
      <c r="AA74" s="27" t="str">
        <f t="shared" si="107"/>
        <v>15</v>
      </c>
      <c r="AB74" s="24"/>
      <c r="AC74" s="24"/>
      <c r="AD74" s="32">
        <f t="shared" si="108"/>
        <v>0</v>
      </c>
      <c r="AE74" s="27" t="str">
        <f t="shared" si="92"/>
        <v>0</v>
      </c>
      <c r="AF74" s="36">
        <f>IFERROR(VLOOKUP(AO74,Cláusulas!A:F,3,0),0)</f>
        <v>0</v>
      </c>
      <c r="AG74" s="36">
        <f>IFERROR(VLOOKUP(AO74,Cláusulas!A:F,4,0),0)</f>
        <v>0</v>
      </c>
      <c r="AH74" s="36">
        <f>IFERROR(VLOOKUP(AO74,Cláusulas!A:F,5,0),0)</f>
        <v>0</v>
      </c>
      <c r="AI74" s="36">
        <f>IFERROR(VLOOKUP(AO74,Saúde!A:Z,2,0),0)</f>
        <v>0</v>
      </c>
      <c r="AJ74" s="37"/>
      <c r="AK74" s="37">
        <v>0</v>
      </c>
      <c r="AL74" s="37">
        <v>0</v>
      </c>
      <c r="AM74" s="38" t="e">
        <f t="shared" si="109"/>
        <v>#DIV/0!</v>
      </c>
      <c r="AN74" s="39" t="e">
        <f t="shared" si="110"/>
        <v>#DIV/0!</v>
      </c>
      <c r="AO74" s="40" t="s">
        <v>238</v>
      </c>
      <c r="AP74" s="54" t="s">
        <v>239</v>
      </c>
      <c r="AQ74" s="46" t="s">
        <v>240</v>
      </c>
    </row>
    <row r="75" spans="1:43" ht="12.75" customHeight="1">
      <c r="A75" s="42" t="s">
        <v>241</v>
      </c>
      <c r="B75" s="24"/>
      <c r="C75" s="24"/>
      <c r="D75" s="25" t="e">
        <f t="shared" si="95"/>
        <v>#DIV/0!</v>
      </c>
      <c r="E75" s="26" t="e">
        <f t="shared" si="96"/>
        <v>#DIV/0!</v>
      </c>
      <c r="F75" s="27" t="e">
        <f t="shared" si="79"/>
        <v>#DIV/0!</v>
      </c>
      <c r="G75" s="24"/>
      <c r="H75" s="24"/>
      <c r="I75" s="28" t="e">
        <f t="shared" si="97"/>
        <v>#DIV/0!</v>
      </c>
      <c r="J75" s="26" t="e">
        <f t="shared" si="98"/>
        <v>#DIV/0!</v>
      </c>
      <c r="K75" s="29" t="e">
        <f t="shared" si="111"/>
        <v>#DIV/0!</v>
      </c>
      <c r="L75" s="30"/>
      <c r="M75" s="25" t="e">
        <f t="shared" si="99"/>
        <v>#DIV/0!</v>
      </c>
      <c r="N75" s="31" t="e">
        <f t="shared" si="100"/>
        <v>#DIV/0!</v>
      </c>
      <c r="O75" s="30"/>
      <c r="P75" s="30"/>
      <c r="Q75" s="32" t="e">
        <f t="shared" si="101"/>
        <v>#DIV/0!</v>
      </c>
      <c r="R75" s="26" t="e">
        <f t="shared" si="102"/>
        <v>#DIV/0!</v>
      </c>
      <c r="S75" s="27" t="e">
        <f t="shared" si="103"/>
        <v>#DIV/0!</v>
      </c>
      <c r="T75" s="28"/>
      <c r="U75" s="31">
        <f t="shared" si="104"/>
        <v>0</v>
      </c>
      <c r="V75" s="27" t="str">
        <f t="shared" si="105"/>
        <v>0</v>
      </c>
      <c r="W75" s="24"/>
      <c r="X75" s="24"/>
      <c r="Y75" s="32"/>
      <c r="Z75" s="33">
        <f t="shared" si="106"/>
        <v>0</v>
      </c>
      <c r="AA75" s="27" t="str">
        <f t="shared" si="107"/>
        <v>15</v>
      </c>
      <c r="AB75" s="24"/>
      <c r="AC75" s="24"/>
      <c r="AD75" s="32">
        <f t="shared" si="108"/>
        <v>0</v>
      </c>
      <c r="AE75" s="27" t="str">
        <f t="shared" si="92"/>
        <v>0</v>
      </c>
      <c r="AF75" s="36">
        <f>IFERROR(VLOOKUP(AO75,Cláusulas!A:F,3,0),0)</f>
        <v>0</v>
      </c>
      <c r="AG75" s="36">
        <f>IFERROR(VLOOKUP(AO75,Cláusulas!A:F,4,0),0)</f>
        <v>0</v>
      </c>
      <c r="AH75" s="36">
        <f>IFERROR(VLOOKUP(AO75,Cláusulas!A:F,5,0),0)</f>
        <v>0</v>
      </c>
      <c r="AI75" s="36">
        <f>IFERROR(VLOOKUP(AO75,Saúde!A:Z,2,0),0)</f>
        <v>0</v>
      </c>
      <c r="AJ75" s="37"/>
      <c r="AK75" s="37">
        <v>0</v>
      </c>
      <c r="AL75" s="37">
        <v>0</v>
      </c>
      <c r="AM75" s="38" t="e">
        <f t="shared" si="109"/>
        <v>#DIV/0!</v>
      </c>
      <c r="AN75" s="39" t="e">
        <f t="shared" si="110"/>
        <v>#DIV/0!</v>
      </c>
      <c r="AO75" s="40" t="s">
        <v>242</v>
      </c>
      <c r="AP75" s="54" t="s">
        <v>243</v>
      </c>
      <c r="AQ75" s="46" t="s">
        <v>244</v>
      </c>
    </row>
    <row r="76" spans="1:43" ht="12.75" customHeight="1">
      <c r="A76" s="42" t="s">
        <v>245</v>
      </c>
      <c r="B76" s="24"/>
      <c r="C76" s="24"/>
      <c r="D76" s="25" t="e">
        <f t="shared" si="95"/>
        <v>#DIV/0!</v>
      </c>
      <c r="E76" s="26" t="e">
        <f t="shared" si="96"/>
        <v>#DIV/0!</v>
      </c>
      <c r="F76" s="27" t="e">
        <f t="shared" si="79"/>
        <v>#DIV/0!</v>
      </c>
      <c r="G76" s="24"/>
      <c r="H76" s="24"/>
      <c r="I76" s="28" t="e">
        <f t="shared" si="97"/>
        <v>#DIV/0!</v>
      </c>
      <c r="J76" s="26" t="e">
        <f t="shared" si="98"/>
        <v>#DIV/0!</v>
      </c>
      <c r="K76" s="29" t="e">
        <f t="shared" si="111"/>
        <v>#DIV/0!</v>
      </c>
      <c r="L76" s="30"/>
      <c r="M76" s="25" t="e">
        <f t="shared" si="99"/>
        <v>#DIV/0!</v>
      </c>
      <c r="N76" s="31" t="e">
        <f t="shared" si="100"/>
        <v>#DIV/0!</v>
      </c>
      <c r="O76" s="30"/>
      <c r="P76" s="30"/>
      <c r="Q76" s="32" t="e">
        <f t="shared" si="101"/>
        <v>#DIV/0!</v>
      </c>
      <c r="R76" s="26" t="e">
        <f t="shared" si="102"/>
        <v>#DIV/0!</v>
      </c>
      <c r="S76" s="27" t="e">
        <f t="shared" si="103"/>
        <v>#DIV/0!</v>
      </c>
      <c r="T76" s="28"/>
      <c r="U76" s="31">
        <f t="shared" si="104"/>
        <v>0</v>
      </c>
      <c r="V76" s="27" t="str">
        <f t="shared" si="105"/>
        <v>0</v>
      </c>
      <c r="W76" s="24"/>
      <c r="X76" s="24"/>
      <c r="Y76" s="32"/>
      <c r="Z76" s="33">
        <f t="shared" si="106"/>
        <v>0</v>
      </c>
      <c r="AA76" s="27" t="str">
        <f t="shared" si="107"/>
        <v>15</v>
      </c>
      <c r="AB76" s="24"/>
      <c r="AC76" s="24"/>
      <c r="AD76" s="32">
        <f t="shared" si="108"/>
        <v>0</v>
      </c>
      <c r="AE76" s="27" t="str">
        <f t="shared" si="92"/>
        <v>0</v>
      </c>
      <c r="AF76" s="36">
        <f>IFERROR(VLOOKUP(AO76,Cláusulas!A:F,3,0),0)</f>
        <v>0</v>
      </c>
      <c r="AG76" s="36">
        <f>IFERROR(VLOOKUP(AO76,Cláusulas!A:F,4,0),0)</f>
        <v>0</v>
      </c>
      <c r="AH76" s="36">
        <f>IFERROR(VLOOKUP(AO76,Cláusulas!A:F,5,0),0)</f>
        <v>0</v>
      </c>
      <c r="AI76" s="36">
        <f>IFERROR(VLOOKUP(AO76,Saúde!A:Z,2,0),0)</f>
        <v>0</v>
      </c>
      <c r="AJ76" s="37"/>
      <c r="AK76" s="37">
        <v>0</v>
      </c>
      <c r="AL76" s="37">
        <v>0</v>
      </c>
      <c r="AM76" s="38" t="e">
        <f t="shared" si="109"/>
        <v>#DIV/0!</v>
      </c>
      <c r="AN76" s="39" t="e">
        <f t="shared" si="110"/>
        <v>#DIV/0!</v>
      </c>
      <c r="AO76" s="40" t="s">
        <v>246</v>
      </c>
      <c r="AP76" s="54" t="s">
        <v>247</v>
      </c>
      <c r="AQ76" s="46" t="s">
        <v>248</v>
      </c>
    </row>
    <row r="77" spans="1:43" ht="12.75" customHeight="1">
      <c r="A77" s="42" t="s">
        <v>249</v>
      </c>
      <c r="B77" s="24"/>
      <c r="C77" s="24"/>
      <c r="D77" s="25" t="e">
        <f t="shared" si="95"/>
        <v>#DIV/0!</v>
      </c>
      <c r="E77" s="26" t="e">
        <f t="shared" si="96"/>
        <v>#DIV/0!</v>
      </c>
      <c r="F77" s="27" t="e">
        <f t="shared" si="79"/>
        <v>#DIV/0!</v>
      </c>
      <c r="G77" s="24"/>
      <c r="H77" s="24"/>
      <c r="I77" s="28" t="e">
        <f t="shared" si="97"/>
        <v>#DIV/0!</v>
      </c>
      <c r="J77" s="26" t="e">
        <f t="shared" si="98"/>
        <v>#DIV/0!</v>
      </c>
      <c r="K77" s="29" t="e">
        <f t="shared" si="111"/>
        <v>#DIV/0!</v>
      </c>
      <c r="L77" s="30"/>
      <c r="M77" s="25" t="e">
        <f t="shared" si="99"/>
        <v>#DIV/0!</v>
      </c>
      <c r="N77" s="31" t="e">
        <f t="shared" si="100"/>
        <v>#DIV/0!</v>
      </c>
      <c r="O77" s="30"/>
      <c r="P77" s="30"/>
      <c r="Q77" s="32" t="e">
        <f t="shared" si="101"/>
        <v>#DIV/0!</v>
      </c>
      <c r="R77" s="26" t="e">
        <f t="shared" si="102"/>
        <v>#DIV/0!</v>
      </c>
      <c r="S77" s="27" t="e">
        <f t="shared" si="103"/>
        <v>#DIV/0!</v>
      </c>
      <c r="T77" s="28"/>
      <c r="U77" s="31">
        <f t="shared" si="104"/>
        <v>0</v>
      </c>
      <c r="V77" s="27" t="str">
        <f t="shared" si="105"/>
        <v>0</v>
      </c>
      <c r="W77" s="24"/>
      <c r="X77" s="24"/>
      <c r="Y77" s="32"/>
      <c r="Z77" s="33">
        <f t="shared" si="106"/>
        <v>0</v>
      </c>
      <c r="AA77" s="27" t="str">
        <f t="shared" si="107"/>
        <v>15</v>
      </c>
      <c r="AB77" s="24"/>
      <c r="AC77" s="24"/>
      <c r="AD77" s="32">
        <f t="shared" si="108"/>
        <v>0</v>
      </c>
      <c r="AE77" s="27" t="str">
        <f t="shared" si="92"/>
        <v>0</v>
      </c>
      <c r="AF77" s="36">
        <f>IFERROR(VLOOKUP(AO77,Cláusulas!A:F,3,0),0)</f>
        <v>0</v>
      </c>
      <c r="AG77" s="36">
        <f>IFERROR(VLOOKUP(AO77,Cláusulas!A:F,4,0),0)</f>
        <v>0</v>
      </c>
      <c r="AH77" s="36">
        <f>IFERROR(VLOOKUP(AO77,Cláusulas!A:F,5,0),0)</f>
        <v>0</v>
      </c>
      <c r="AI77" s="36">
        <f>IFERROR(VLOOKUP(AO77,Saúde!A:Z,2,0),0)</f>
        <v>0</v>
      </c>
      <c r="AJ77" s="37"/>
      <c r="AK77" s="37">
        <v>0</v>
      </c>
      <c r="AL77" s="37">
        <v>0</v>
      </c>
      <c r="AM77" s="38" t="e">
        <f t="shared" si="109"/>
        <v>#DIV/0!</v>
      </c>
      <c r="AN77" s="39" t="e">
        <f t="shared" si="110"/>
        <v>#DIV/0!</v>
      </c>
      <c r="AO77" s="40" t="s">
        <v>250</v>
      </c>
      <c r="AP77" s="54" t="s">
        <v>251</v>
      </c>
      <c r="AQ77" s="46" t="s">
        <v>252</v>
      </c>
    </row>
    <row r="78" spans="1:43" ht="12.75" customHeight="1">
      <c r="A78" s="42" t="s">
        <v>253</v>
      </c>
      <c r="B78" s="24"/>
      <c r="C78" s="24"/>
      <c r="D78" s="25" t="e">
        <f t="shared" si="95"/>
        <v>#DIV/0!</v>
      </c>
      <c r="E78" s="26" t="e">
        <f t="shared" si="96"/>
        <v>#DIV/0!</v>
      </c>
      <c r="F78" s="27" t="e">
        <f t="shared" si="79"/>
        <v>#DIV/0!</v>
      </c>
      <c r="G78" s="24"/>
      <c r="H78" s="24"/>
      <c r="I78" s="28" t="e">
        <f t="shared" si="97"/>
        <v>#DIV/0!</v>
      </c>
      <c r="J78" s="26" t="e">
        <f t="shared" si="98"/>
        <v>#DIV/0!</v>
      </c>
      <c r="K78" s="29" t="e">
        <f t="shared" si="111"/>
        <v>#DIV/0!</v>
      </c>
      <c r="L78" s="30"/>
      <c r="M78" s="25" t="e">
        <f t="shared" si="99"/>
        <v>#DIV/0!</v>
      </c>
      <c r="N78" s="31" t="e">
        <f t="shared" si="100"/>
        <v>#DIV/0!</v>
      </c>
      <c r="O78" s="30"/>
      <c r="P78" s="30"/>
      <c r="Q78" s="32" t="e">
        <f t="shared" si="101"/>
        <v>#DIV/0!</v>
      </c>
      <c r="R78" s="26" t="e">
        <f t="shared" si="102"/>
        <v>#DIV/0!</v>
      </c>
      <c r="S78" s="27" t="e">
        <f t="shared" si="103"/>
        <v>#DIV/0!</v>
      </c>
      <c r="T78" s="28"/>
      <c r="U78" s="31">
        <f t="shared" si="104"/>
        <v>0</v>
      </c>
      <c r="V78" s="27" t="str">
        <f t="shared" si="105"/>
        <v>0</v>
      </c>
      <c r="W78" s="24"/>
      <c r="X78" s="24"/>
      <c r="Y78" s="32"/>
      <c r="Z78" s="33">
        <f t="shared" si="106"/>
        <v>0</v>
      </c>
      <c r="AA78" s="27" t="str">
        <f t="shared" si="107"/>
        <v>15</v>
      </c>
      <c r="AB78" s="24"/>
      <c r="AC78" s="24"/>
      <c r="AD78" s="32">
        <f t="shared" si="108"/>
        <v>0</v>
      </c>
      <c r="AE78" s="27" t="str">
        <f t="shared" si="92"/>
        <v>0</v>
      </c>
      <c r="AF78" s="36">
        <f>IFERROR(VLOOKUP(AO78,Cláusulas!A:F,3,0),0)</f>
        <v>0</v>
      </c>
      <c r="AG78" s="36">
        <f>IFERROR(VLOOKUP(AO78,Cláusulas!A:F,4,0),0)</f>
        <v>0</v>
      </c>
      <c r="AH78" s="36">
        <f>IFERROR(VLOOKUP(AO78,Cláusulas!A:F,5,0),0)</f>
        <v>0</v>
      </c>
      <c r="AI78" s="36">
        <f>IFERROR(VLOOKUP(AO78,Saúde!A:Z,2,0),0)</f>
        <v>0</v>
      </c>
      <c r="AJ78" s="37"/>
      <c r="AK78" s="37">
        <v>0</v>
      </c>
      <c r="AL78" s="37">
        <v>0</v>
      </c>
      <c r="AM78" s="38" t="e">
        <f t="shared" si="109"/>
        <v>#DIV/0!</v>
      </c>
      <c r="AN78" s="39" t="e">
        <f t="shared" si="110"/>
        <v>#DIV/0!</v>
      </c>
      <c r="AO78" s="40" t="s">
        <v>254</v>
      </c>
      <c r="AP78" s="54" t="s">
        <v>255</v>
      </c>
      <c r="AQ78" s="46" t="s">
        <v>256</v>
      </c>
    </row>
    <row r="79" spans="1:43" ht="12.75" customHeight="1">
      <c r="A79" s="42" t="s">
        <v>257</v>
      </c>
      <c r="B79" s="24"/>
      <c r="C79" s="24"/>
      <c r="D79" s="25" t="e">
        <f t="shared" si="95"/>
        <v>#DIV/0!</v>
      </c>
      <c r="E79" s="26" t="e">
        <f t="shared" si="96"/>
        <v>#DIV/0!</v>
      </c>
      <c r="F79" s="27" t="e">
        <f t="shared" si="79"/>
        <v>#DIV/0!</v>
      </c>
      <c r="G79" s="24"/>
      <c r="H79" s="24"/>
      <c r="I79" s="28" t="e">
        <f t="shared" si="97"/>
        <v>#DIV/0!</v>
      </c>
      <c r="J79" s="26" t="e">
        <f t="shared" si="98"/>
        <v>#DIV/0!</v>
      </c>
      <c r="K79" s="29" t="e">
        <f t="shared" si="111"/>
        <v>#DIV/0!</v>
      </c>
      <c r="L79" s="30"/>
      <c r="M79" s="25" t="e">
        <f t="shared" si="99"/>
        <v>#DIV/0!</v>
      </c>
      <c r="N79" s="31" t="e">
        <f t="shared" si="100"/>
        <v>#DIV/0!</v>
      </c>
      <c r="O79" s="30"/>
      <c r="P79" s="30"/>
      <c r="Q79" s="32" t="e">
        <f t="shared" si="101"/>
        <v>#DIV/0!</v>
      </c>
      <c r="R79" s="26" t="e">
        <f t="shared" si="102"/>
        <v>#DIV/0!</v>
      </c>
      <c r="S79" s="27" t="e">
        <f t="shared" si="103"/>
        <v>#DIV/0!</v>
      </c>
      <c r="T79" s="28"/>
      <c r="U79" s="31">
        <f t="shared" si="104"/>
        <v>0</v>
      </c>
      <c r="V79" s="27" t="str">
        <f t="shared" si="105"/>
        <v>0</v>
      </c>
      <c r="W79" s="24"/>
      <c r="X79" s="24"/>
      <c r="Y79" s="32"/>
      <c r="Z79" s="33">
        <f t="shared" si="106"/>
        <v>0</v>
      </c>
      <c r="AA79" s="27" t="str">
        <f t="shared" si="107"/>
        <v>15</v>
      </c>
      <c r="AB79" s="24"/>
      <c r="AC79" s="24"/>
      <c r="AD79" s="32">
        <f t="shared" si="108"/>
        <v>0</v>
      </c>
      <c r="AE79" s="27" t="str">
        <f t="shared" si="92"/>
        <v>0</v>
      </c>
      <c r="AF79" s="36">
        <f>IFERROR(VLOOKUP(AO79,Cláusulas!A:F,3,0),0)</f>
        <v>0</v>
      </c>
      <c r="AG79" s="36">
        <f>IFERROR(VLOOKUP(AO79,Cláusulas!A:F,4,0),0)</f>
        <v>0</v>
      </c>
      <c r="AH79" s="36">
        <f>IFERROR(VLOOKUP(AO79,Cláusulas!A:F,5,0),0)</f>
        <v>0</v>
      </c>
      <c r="AI79" s="36">
        <f>IFERROR(VLOOKUP(AO79,Saúde!A:Z,2,0),0)</f>
        <v>0</v>
      </c>
      <c r="AJ79" s="37"/>
      <c r="AK79" s="37">
        <v>0</v>
      </c>
      <c r="AL79" s="37">
        <v>0</v>
      </c>
      <c r="AM79" s="38" t="e">
        <f t="shared" si="109"/>
        <v>#DIV/0!</v>
      </c>
      <c r="AN79" s="39" t="e">
        <f t="shared" si="110"/>
        <v>#DIV/0!</v>
      </c>
      <c r="AO79" s="40" t="s">
        <v>258</v>
      </c>
      <c r="AP79" s="54" t="s">
        <v>259</v>
      </c>
      <c r="AQ79" s="46" t="s">
        <v>260</v>
      </c>
    </row>
    <row r="80" spans="1:43" ht="12.75" customHeight="1">
      <c r="A80" s="55" t="s">
        <v>261</v>
      </c>
      <c r="B80" s="24"/>
      <c r="C80" s="24"/>
      <c r="D80" s="25" t="e">
        <f t="shared" si="95"/>
        <v>#DIV/0!</v>
      </c>
      <c r="E80" s="26" t="e">
        <f t="shared" si="96"/>
        <v>#DIV/0!</v>
      </c>
      <c r="F80" s="27" t="e">
        <f t="shared" si="79"/>
        <v>#DIV/0!</v>
      </c>
      <c r="G80" s="24"/>
      <c r="H80" s="24"/>
      <c r="I80" s="28" t="e">
        <f t="shared" si="97"/>
        <v>#DIV/0!</v>
      </c>
      <c r="J80" s="26" t="e">
        <f t="shared" si="98"/>
        <v>#DIV/0!</v>
      </c>
      <c r="K80" s="29" t="e">
        <f t="shared" si="111"/>
        <v>#DIV/0!</v>
      </c>
      <c r="L80" s="30"/>
      <c r="M80" s="25" t="e">
        <f t="shared" si="99"/>
        <v>#DIV/0!</v>
      </c>
      <c r="N80" s="31" t="e">
        <f t="shared" si="100"/>
        <v>#DIV/0!</v>
      </c>
      <c r="O80" s="30"/>
      <c r="P80" s="30"/>
      <c r="Q80" s="32" t="e">
        <f t="shared" si="101"/>
        <v>#DIV/0!</v>
      </c>
      <c r="R80" s="26" t="e">
        <f t="shared" si="102"/>
        <v>#DIV/0!</v>
      </c>
      <c r="S80" s="27" t="e">
        <f t="shared" si="103"/>
        <v>#DIV/0!</v>
      </c>
      <c r="T80" s="28"/>
      <c r="U80" s="31">
        <f t="shared" si="104"/>
        <v>0</v>
      </c>
      <c r="V80" s="27" t="str">
        <f t="shared" si="105"/>
        <v>0</v>
      </c>
      <c r="W80" s="24"/>
      <c r="X80" s="24"/>
      <c r="Y80" s="32"/>
      <c r="Z80" s="33">
        <f t="shared" si="106"/>
        <v>0</v>
      </c>
      <c r="AA80" s="27" t="str">
        <f t="shared" si="107"/>
        <v>15</v>
      </c>
      <c r="AB80" s="24"/>
      <c r="AC80" s="24"/>
      <c r="AD80" s="32">
        <f t="shared" si="108"/>
        <v>0</v>
      </c>
      <c r="AE80" s="27" t="str">
        <f t="shared" si="92"/>
        <v>0</v>
      </c>
      <c r="AF80" s="36">
        <f>IFERROR(VLOOKUP(AO80,Cláusulas!A:F,3,0),0)</f>
        <v>0</v>
      </c>
      <c r="AG80" s="36">
        <f>IFERROR(VLOOKUP(AO80,Cláusulas!A:F,4,0),0)</f>
        <v>0</v>
      </c>
      <c r="AH80" s="36">
        <f>IFERROR(VLOOKUP(AO80,Cláusulas!A:F,5,0),0)</f>
        <v>0</v>
      </c>
      <c r="AI80" s="36">
        <f>IFERROR(VLOOKUP(AO80,Saúde!A:Z,2,0),0)</f>
        <v>0</v>
      </c>
      <c r="AJ80" s="37"/>
      <c r="AK80" s="37">
        <v>0</v>
      </c>
      <c r="AL80" s="37">
        <v>0</v>
      </c>
      <c r="AM80" s="38" t="e">
        <f t="shared" si="109"/>
        <v>#DIV/0!</v>
      </c>
      <c r="AN80" s="39" t="e">
        <f t="shared" si="110"/>
        <v>#DIV/0!</v>
      </c>
      <c r="AO80" s="40" t="s">
        <v>262</v>
      </c>
      <c r="AP80" s="56" t="s">
        <v>263</v>
      </c>
      <c r="AQ80" s="46" t="s">
        <v>264</v>
      </c>
    </row>
    <row r="81" spans="1:43" ht="12.75" customHeight="1">
      <c r="A81" s="42" t="s">
        <v>265</v>
      </c>
      <c r="B81" s="24"/>
      <c r="C81" s="24"/>
      <c r="D81" s="25" t="e">
        <f t="shared" si="95"/>
        <v>#DIV/0!</v>
      </c>
      <c r="E81" s="26" t="e">
        <f t="shared" si="96"/>
        <v>#DIV/0!</v>
      </c>
      <c r="F81" s="27" t="e">
        <f t="shared" si="79"/>
        <v>#DIV/0!</v>
      </c>
      <c r="G81" s="24"/>
      <c r="H81" s="24"/>
      <c r="I81" s="28" t="e">
        <f t="shared" si="97"/>
        <v>#DIV/0!</v>
      </c>
      <c r="J81" s="26" t="e">
        <f t="shared" si="98"/>
        <v>#DIV/0!</v>
      </c>
      <c r="K81" s="29" t="e">
        <f t="shared" si="111"/>
        <v>#DIV/0!</v>
      </c>
      <c r="L81" s="30"/>
      <c r="M81" s="25" t="e">
        <f t="shared" si="99"/>
        <v>#DIV/0!</v>
      </c>
      <c r="N81" s="31" t="e">
        <f t="shared" si="100"/>
        <v>#DIV/0!</v>
      </c>
      <c r="O81" s="30"/>
      <c r="P81" s="30"/>
      <c r="Q81" s="32" t="e">
        <f t="shared" si="101"/>
        <v>#DIV/0!</v>
      </c>
      <c r="R81" s="26" t="e">
        <f t="shared" si="102"/>
        <v>#DIV/0!</v>
      </c>
      <c r="S81" s="27" t="e">
        <f t="shared" si="103"/>
        <v>#DIV/0!</v>
      </c>
      <c r="T81" s="28"/>
      <c r="U81" s="31">
        <f t="shared" si="104"/>
        <v>0</v>
      </c>
      <c r="V81" s="27" t="str">
        <f t="shared" si="105"/>
        <v>0</v>
      </c>
      <c r="W81" s="24"/>
      <c r="X81" s="24"/>
      <c r="Y81" s="32"/>
      <c r="Z81" s="33">
        <f t="shared" si="106"/>
        <v>0</v>
      </c>
      <c r="AA81" s="27" t="str">
        <f t="shared" si="107"/>
        <v>15</v>
      </c>
      <c r="AB81" s="24"/>
      <c r="AC81" s="24"/>
      <c r="AD81" s="32">
        <f t="shared" si="108"/>
        <v>0</v>
      </c>
      <c r="AE81" s="27" t="str">
        <f t="shared" si="92"/>
        <v>0</v>
      </c>
      <c r="AF81" s="36">
        <f>IFERROR(VLOOKUP(AO81,Cláusulas!A:F,3,0),0)</f>
        <v>0</v>
      </c>
      <c r="AG81" s="36">
        <f>IFERROR(VLOOKUP(AO81,Cláusulas!A:F,4,0),0)</f>
        <v>0</v>
      </c>
      <c r="AH81" s="36">
        <f>IFERROR(VLOOKUP(AO81,Cláusulas!A:F,5,0),0)</f>
        <v>0</v>
      </c>
      <c r="AI81" s="36">
        <f>IFERROR(VLOOKUP(AO81,Saúde!A:Z,2,0),0)</f>
        <v>0</v>
      </c>
      <c r="AJ81" s="37"/>
      <c r="AK81" s="37">
        <v>0</v>
      </c>
      <c r="AL81" s="37">
        <v>0</v>
      </c>
      <c r="AM81" s="38" t="e">
        <f t="shared" si="109"/>
        <v>#DIV/0!</v>
      </c>
      <c r="AN81" s="39" t="e">
        <f t="shared" si="110"/>
        <v>#DIV/0!</v>
      </c>
      <c r="AO81" s="40" t="s">
        <v>266</v>
      </c>
      <c r="AP81" s="56" t="s">
        <v>267</v>
      </c>
      <c r="AQ81" s="46" t="s">
        <v>268</v>
      </c>
    </row>
    <row r="82" spans="1:43" ht="12.75" customHeight="1">
      <c r="A82" s="42" t="s">
        <v>269</v>
      </c>
      <c r="B82" s="24"/>
      <c r="C82" s="24"/>
      <c r="D82" s="25" t="e">
        <f t="shared" si="95"/>
        <v>#DIV/0!</v>
      </c>
      <c r="E82" s="26" t="e">
        <f t="shared" si="96"/>
        <v>#DIV/0!</v>
      </c>
      <c r="F82" s="27" t="e">
        <f t="shared" si="79"/>
        <v>#DIV/0!</v>
      </c>
      <c r="G82" s="24"/>
      <c r="H82" s="24"/>
      <c r="I82" s="28" t="e">
        <f t="shared" si="97"/>
        <v>#DIV/0!</v>
      </c>
      <c r="J82" s="26" t="e">
        <f t="shared" si="98"/>
        <v>#DIV/0!</v>
      </c>
      <c r="K82" s="29" t="e">
        <f t="shared" si="111"/>
        <v>#DIV/0!</v>
      </c>
      <c r="L82" s="30"/>
      <c r="M82" s="25" t="e">
        <f t="shared" si="99"/>
        <v>#DIV/0!</v>
      </c>
      <c r="N82" s="31" t="e">
        <f t="shared" si="100"/>
        <v>#DIV/0!</v>
      </c>
      <c r="O82" s="30"/>
      <c r="P82" s="30"/>
      <c r="Q82" s="32" t="e">
        <f t="shared" si="101"/>
        <v>#DIV/0!</v>
      </c>
      <c r="R82" s="26" t="e">
        <f t="shared" si="102"/>
        <v>#DIV/0!</v>
      </c>
      <c r="S82" s="27" t="e">
        <f t="shared" si="103"/>
        <v>#DIV/0!</v>
      </c>
      <c r="T82" s="28"/>
      <c r="U82" s="31">
        <f t="shared" si="104"/>
        <v>0</v>
      </c>
      <c r="V82" s="27" t="str">
        <f t="shared" si="105"/>
        <v>0</v>
      </c>
      <c r="W82" s="24"/>
      <c r="X82" s="24"/>
      <c r="Y82" s="32"/>
      <c r="Z82" s="33">
        <f t="shared" si="106"/>
        <v>0</v>
      </c>
      <c r="AA82" s="27" t="str">
        <f t="shared" si="107"/>
        <v>15</v>
      </c>
      <c r="AB82" s="24"/>
      <c r="AC82" s="24"/>
      <c r="AD82" s="32">
        <f t="shared" si="108"/>
        <v>0</v>
      </c>
      <c r="AE82" s="27" t="str">
        <f t="shared" si="92"/>
        <v>0</v>
      </c>
      <c r="AF82" s="36">
        <f>IFERROR(VLOOKUP(AO82,Cláusulas!A:F,3,0),0)</f>
        <v>0</v>
      </c>
      <c r="AG82" s="36">
        <f>IFERROR(VLOOKUP(AO82,Cláusulas!A:F,4,0),0)</f>
        <v>0</v>
      </c>
      <c r="AH82" s="36">
        <f>IFERROR(VLOOKUP(AO82,Cláusulas!A:F,5,0),0)</f>
        <v>0</v>
      </c>
      <c r="AI82" s="36">
        <f>IFERROR(VLOOKUP(AO82,Saúde!A:Z,2,0),0)</f>
        <v>0</v>
      </c>
      <c r="AJ82" s="37"/>
      <c r="AK82" s="37">
        <v>0</v>
      </c>
      <c r="AL82" s="37">
        <v>0</v>
      </c>
      <c r="AM82" s="38" t="e">
        <f t="shared" si="109"/>
        <v>#DIV/0!</v>
      </c>
      <c r="AN82" s="39" t="e">
        <f t="shared" si="110"/>
        <v>#DIV/0!</v>
      </c>
      <c r="AO82" s="40" t="s">
        <v>269</v>
      </c>
      <c r="AP82" s="56" t="s">
        <v>270</v>
      </c>
      <c r="AQ82" s="46" t="s">
        <v>271</v>
      </c>
    </row>
    <row r="83" spans="1:43" ht="12.75" customHeight="1">
      <c r="A83" s="42" t="s">
        <v>272</v>
      </c>
      <c r="B83" s="24"/>
      <c r="C83" s="24"/>
      <c r="D83" s="25" t="e">
        <f t="shared" si="95"/>
        <v>#DIV/0!</v>
      </c>
      <c r="E83" s="26" t="e">
        <f t="shared" si="96"/>
        <v>#DIV/0!</v>
      </c>
      <c r="F83" s="27" t="e">
        <f t="shared" si="79"/>
        <v>#DIV/0!</v>
      </c>
      <c r="G83" s="24"/>
      <c r="H83" s="24"/>
      <c r="I83" s="28" t="e">
        <f t="shared" si="97"/>
        <v>#DIV/0!</v>
      </c>
      <c r="J83" s="26" t="e">
        <f t="shared" si="98"/>
        <v>#DIV/0!</v>
      </c>
      <c r="K83" s="29" t="e">
        <f t="shared" si="111"/>
        <v>#DIV/0!</v>
      </c>
      <c r="L83" s="30"/>
      <c r="M83" s="25" t="e">
        <f t="shared" si="99"/>
        <v>#DIV/0!</v>
      </c>
      <c r="N83" s="31" t="e">
        <f t="shared" si="100"/>
        <v>#DIV/0!</v>
      </c>
      <c r="O83" s="30"/>
      <c r="P83" s="30"/>
      <c r="Q83" s="32" t="e">
        <f t="shared" si="101"/>
        <v>#DIV/0!</v>
      </c>
      <c r="R83" s="26" t="e">
        <f t="shared" si="102"/>
        <v>#DIV/0!</v>
      </c>
      <c r="S83" s="27" t="e">
        <f t="shared" si="103"/>
        <v>#DIV/0!</v>
      </c>
      <c r="T83" s="28"/>
      <c r="U83" s="31">
        <f t="shared" si="104"/>
        <v>0</v>
      </c>
      <c r="V83" s="27" t="str">
        <f t="shared" si="105"/>
        <v>0</v>
      </c>
      <c r="W83" s="24"/>
      <c r="X83" s="24"/>
      <c r="Y83" s="32"/>
      <c r="Z83" s="33">
        <f t="shared" si="106"/>
        <v>0</v>
      </c>
      <c r="AA83" s="27" t="str">
        <f t="shared" si="107"/>
        <v>15</v>
      </c>
      <c r="AB83" s="24"/>
      <c r="AC83" s="24"/>
      <c r="AD83" s="32">
        <f t="shared" si="108"/>
        <v>0</v>
      </c>
      <c r="AE83" s="27" t="str">
        <f t="shared" si="92"/>
        <v>0</v>
      </c>
      <c r="AF83" s="36">
        <f>IFERROR(VLOOKUP(AO83,Cláusulas!A:F,3,0),0)</f>
        <v>0</v>
      </c>
      <c r="AG83" s="36">
        <f>IFERROR(VLOOKUP(AO83,Cláusulas!A:F,4,0),0)</f>
        <v>0</v>
      </c>
      <c r="AH83" s="36">
        <f>IFERROR(VLOOKUP(AO83,Cláusulas!A:F,5,0),0)</f>
        <v>0</v>
      </c>
      <c r="AI83" s="36">
        <f>IFERROR(VLOOKUP(AO83,Saúde!A:Z,2,0),0)</f>
        <v>0</v>
      </c>
      <c r="AJ83" s="37"/>
      <c r="AK83" s="37">
        <v>0</v>
      </c>
      <c r="AL83" s="37">
        <v>0</v>
      </c>
      <c r="AM83" s="38" t="e">
        <f t="shared" si="109"/>
        <v>#DIV/0!</v>
      </c>
      <c r="AN83" s="39" t="e">
        <f t="shared" si="110"/>
        <v>#DIV/0!</v>
      </c>
      <c r="AO83" s="40" t="s">
        <v>272</v>
      </c>
      <c r="AP83" s="56" t="s">
        <v>273</v>
      </c>
      <c r="AQ83" s="46" t="s">
        <v>274</v>
      </c>
    </row>
    <row r="84" spans="1:43" ht="12.75" customHeight="1">
      <c r="A84" s="55" t="s">
        <v>275</v>
      </c>
      <c r="B84" s="24"/>
      <c r="C84" s="24"/>
      <c r="D84" s="25" t="e">
        <f t="shared" si="95"/>
        <v>#DIV/0!</v>
      </c>
      <c r="E84" s="26" t="e">
        <f t="shared" si="96"/>
        <v>#DIV/0!</v>
      </c>
      <c r="F84" s="27" t="e">
        <f t="shared" si="79"/>
        <v>#DIV/0!</v>
      </c>
      <c r="G84" s="24"/>
      <c r="H84" s="24"/>
      <c r="I84" s="28" t="e">
        <f t="shared" si="97"/>
        <v>#DIV/0!</v>
      </c>
      <c r="J84" s="26" t="e">
        <f t="shared" si="98"/>
        <v>#DIV/0!</v>
      </c>
      <c r="K84" s="29" t="e">
        <f t="shared" si="111"/>
        <v>#DIV/0!</v>
      </c>
      <c r="L84" s="30"/>
      <c r="M84" s="25" t="e">
        <f t="shared" si="99"/>
        <v>#DIV/0!</v>
      </c>
      <c r="N84" s="31" t="e">
        <f t="shared" si="100"/>
        <v>#DIV/0!</v>
      </c>
      <c r="O84" s="30"/>
      <c r="P84" s="30"/>
      <c r="Q84" s="32" t="e">
        <f t="shared" si="101"/>
        <v>#DIV/0!</v>
      </c>
      <c r="R84" s="26" t="e">
        <f t="shared" si="102"/>
        <v>#DIV/0!</v>
      </c>
      <c r="S84" s="27" t="e">
        <f t="shared" si="103"/>
        <v>#DIV/0!</v>
      </c>
      <c r="T84" s="28"/>
      <c r="U84" s="31">
        <f t="shared" si="104"/>
        <v>0</v>
      </c>
      <c r="V84" s="27" t="str">
        <f t="shared" si="105"/>
        <v>0</v>
      </c>
      <c r="W84" s="24"/>
      <c r="X84" s="24"/>
      <c r="Y84" s="32"/>
      <c r="Z84" s="33">
        <f t="shared" si="106"/>
        <v>0</v>
      </c>
      <c r="AA84" s="27" t="str">
        <f t="shared" si="107"/>
        <v>15</v>
      </c>
      <c r="AB84" s="24"/>
      <c r="AC84" s="24"/>
      <c r="AD84" s="32">
        <f t="shared" si="108"/>
        <v>0</v>
      </c>
      <c r="AE84" s="27" t="str">
        <f t="shared" si="92"/>
        <v>0</v>
      </c>
      <c r="AF84" s="36">
        <f>IFERROR(VLOOKUP(AO84,Cláusulas!A:F,3,0),0)</f>
        <v>0</v>
      </c>
      <c r="AG84" s="36">
        <f>IFERROR(VLOOKUP(AO84,Cláusulas!A:F,4,0),0)</f>
        <v>0</v>
      </c>
      <c r="AH84" s="36">
        <f>IFERROR(VLOOKUP(AO84,Cláusulas!A:F,5,0),0)</f>
        <v>0</v>
      </c>
      <c r="AI84" s="36">
        <f>IFERROR(VLOOKUP(AO84,Saúde!A:Z,2,0),0)</f>
        <v>0</v>
      </c>
      <c r="AJ84" s="37"/>
      <c r="AK84" s="37">
        <v>0</v>
      </c>
      <c r="AL84" s="37">
        <v>0</v>
      </c>
      <c r="AM84" s="38" t="e">
        <f t="shared" si="109"/>
        <v>#DIV/0!</v>
      </c>
      <c r="AN84" s="39" t="e">
        <f t="shared" si="110"/>
        <v>#DIV/0!</v>
      </c>
      <c r="AO84" s="40" t="s">
        <v>276</v>
      </c>
      <c r="AP84" s="56" t="s">
        <v>277</v>
      </c>
      <c r="AQ84" s="46" t="s">
        <v>278</v>
      </c>
    </row>
    <row r="85" spans="1:43" ht="12.75" customHeight="1">
      <c r="A85" s="42" t="s">
        <v>279</v>
      </c>
      <c r="B85" s="24"/>
      <c r="C85" s="24"/>
      <c r="D85" s="25" t="e">
        <f t="shared" si="95"/>
        <v>#DIV/0!</v>
      </c>
      <c r="E85" s="26" t="e">
        <f t="shared" si="96"/>
        <v>#DIV/0!</v>
      </c>
      <c r="F85" s="27" t="e">
        <f t="shared" si="79"/>
        <v>#DIV/0!</v>
      </c>
      <c r="G85" s="24"/>
      <c r="H85" s="24"/>
      <c r="I85" s="28" t="e">
        <f t="shared" si="97"/>
        <v>#DIV/0!</v>
      </c>
      <c r="J85" s="26" t="e">
        <f t="shared" si="98"/>
        <v>#DIV/0!</v>
      </c>
      <c r="K85" s="29" t="e">
        <f t="shared" si="111"/>
        <v>#DIV/0!</v>
      </c>
      <c r="L85" s="30"/>
      <c r="M85" s="25" t="e">
        <f t="shared" si="99"/>
        <v>#DIV/0!</v>
      </c>
      <c r="N85" s="31" t="e">
        <f t="shared" si="100"/>
        <v>#DIV/0!</v>
      </c>
      <c r="O85" s="30"/>
      <c r="P85" s="30"/>
      <c r="Q85" s="32" t="e">
        <f t="shared" si="101"/>
        <v>#DIV/0!</v>
      </c>
      <c r="R85" s="26" t="e">
        <f t="shared" si="102"/>
        <v>#DIV/0!</v>
      </c>
      <c r="S85" s="27" t="e">
        <f t="shared" si="103"/>
        <v>#DIV/0!</v>
      </c>
      <c r="T85" s="28"/>
      <c r="U85" s="31">
        <f t="shared" si="104"/>
        <v>0</v>
      </c>
      <c r="V85" s="27" t="str">
        <f t="shared" si="105"/>
        <v>0</v>
      </c>
      <c r="W85" s="24"/>
      <c r="X85" s="24"/>
      <c r="Y85" s="32"/>
      <c r="Z85" s="33">
        <f t="shared" si="106"/>
        <v>0</v>
      </c>
      <c r="AA85" s="27" t="str">
        <f t="shared" si="107"/>
        <v>15</v>
      </c>
      <c r="AB85" s="24"/>
      <c r="AC85" s="24"/>
      <c r="AD85" s="32">
        <f t="shared" si="108"/>
        <v>0</v>
      </c>
      <c r="AE85" s="27" t="str">
        <f t="shared" si="92"/>
        <v>0</v>
      </c>
      <c r="AF85" s="36">
        <f>IFERROR(VLOOKUP(AO85,Cláusulas!A:F,3,0),0)</f>
        <v>0</v>
      </c>
      <c r="AG85" s="36">
        <f>IFERROR(VLOOKUP(AO85,Cláusulas!A:F,4,0),0)</f>
        <v>0</v>
      </c>
      <c r="AH85" s="36">
        <f>IFERROR(VLOOKUP(AO85,Cláusulas!A:F,5,0),0)</f>
        <v>0</v>
      </c>
      <c r="AI85" s="36">
        <f>IFERROR(VLOOKUP(AO85,Saúde!A:Z,2,0),0)</f>
        <v>0</v>
      </c>
      <c r="AJ85" s="37"/>
      <c r="AK85" s="37">
        <v>0</v>
      </c>
      <c r="AL85" s="37">
        <v>0</v>
      </c>
      <c r="AM85" s="38" t="e">
        <f t="shared" si="109"/>
        <v>#DIV/0!</v>
      </c>
      <c r="AN85" s="39" t="e">
        <f t="shared" si="110"/>
        <v>#DIV/0!</v>
      </c>
      <c r="AO85" s="40" t="s">
        <v>280</v>
      </c>
      <c r="AP85" s="56" t="s">
        <v>281</v>
      </c>
      <c r="AQ85" s="46" t="s">
        <v>282</v>
      </c>
    </row>
    <row r="86" spans="1:43" ht="12.75" customHeight="1">
      <c r="A86" s="42" t="s">
        <v>283</v>
      </c>
      <c r="B86" s="24"/>
      <c r="C86" s="24"/>
      <c r="D86" s="25" t="e">
        <f t="shared" si="95"/>
        <v>#DIV/0!</v>
      </c>
      <c r="E86" s="26" t="e">
        <f t="shared" si="96"/>
        <v>#DIV/0!</v>
      </c>
      <c r="F86" s="27" t="e">
        <f t="shared" si="79"/>
        <v>#DIV/0!</v>
      </c>
      <c r="G86" s="24"/>
      <c r="H86" s="24"/>
      <c r="I86" s="28" t="e">
        <f t="shared" si="97"/>
        <v>#DIV/0!</v>
      </c>
      <c r="J86" s="26" t="e">
        <f t="shared" si="98"/>
        <v>#DIV/0!</v>
      </c>
      <c r="K86" s="29" t="e">
        <f t="shared" si="111"/>
        <v>#DIV/0!</v>
      </c>
      <c r="L86" s="30"/>
      <c r="M86" s="25" t="e">
        <f t="shared" si="99"/>
        <v>#DIV/0!</v>
      </c>
      <c r="N86" s="31" t="e">
        <f t="shared" si="100"/>
        <v>#DIV/0!</v>
      </c>
      <c r="O86" s="30"/>
      <c r="P86" s="30"/>
      <c r="Q86" s="32" t="e">
        <f t="shared" si="101"/>
        <v>#DIV/0!</v>
      </c>
      <c r="R86" s="26" t="e">
        <f t="shared" si="102"/>
        <v>#DIV/0!</v>
      </c>
      <c r="S86" s="27" t="e">
        <f t="shared" si="103"/>
        <v>#DIV/0!</v>
      </c>
      <c r="T86" s="28"/>
      <c r="U86" s="31">
        <f t="shared" si="104"/>
        <v>0</v>
      </c>
      <c r="V86" s="27" t="str">
        <f t="shared" si="105"/>
        <v>0</v>
      </c>
      <c r="W86" s="24"/>
      <c r="X86" s="24"/>
      <c r="Y86" s="32"/>
      <c r="Z86" s="33">
        <f t="shared" si="106"/>
        <v>0</v>
      </c>
      <c r="AA86" s="27" t="str">
        <f t="shared" si="107"/>
        <v>15</v>
      </c>
      <c r="AB86" s="24"/>
      <c r="AC86" s="24"/>
      <c r="AD86" s="32">
        <f t="shared" si="108"/>
        <v>0</v>
      </c>
      <c r="AE86" s="27" t="str">
        <f t="shared" si="92"/>
        <v>0</v>
      </c>
      <c r="AF86" s="36">
        <f>IFERROR(VLOOKUP(AO86,Cláusulas!A:F,3,0),0)</f>
        <v>0</v>
      </c>
      <c r="AG86" s="36">
        <f>IFERROR(VLOOKUP(AO86,Cláusulas!A:F,4,0),0)</f>
        <v>0</v>
      </c>
      <c r="AH86" s="36">
        <f>IFERROR(VLOOKUP(AO86,Cláusulas!A:F,5,0),0)</f>
        <v>0</v>
      </c>
      <c r="AI86" s="36">
        <f>IFERROR(VLOOKUP(AO86,Saúde!A:Z,2,0),0)</f>
        <v>0</v>
      </c>
      <c r="AJ86" s="37"/>
      <c r="AK86" s="37">
        <v>0</v>
      </c>
      <c r="AL86" s="37">
        <v>0</v>
      </c>
      <c r="AM86" s="38" t="e">
        <f t="shared" si="109"/>
        <v>#DIV/0!</v>
      </c>
      <c r="AN86" s="39" t="e">
        <f t="shared" si="110"/>
        <v>#DIV/0!</v>
      </c>
      <c r="AO86" s="40" t="s">
        <v>284</v>
      </c>
      <c r="AP86" s="56" t="s">
        <v>285</v>
      </c>
      <c r="AQ86" s="46" t="s">
        <v>286</v>
      </c>
    </row>
    <row r="87" spans="1:43" ht="12.75" customHeight="1">
      <c r="A87" s="42" t="s">
        <v>287</v>
      </c>
      <c r="B87" s="24"/>
      <c r="C87" s="24"/>
      <c r="D87" s="25" t="e">
        <f t="shared" si="95"/>
        <v>#DIV/0!</v>
      </c>
      <c r="E87" s="26" t="e">
        <f t="shared" si="96"/>
        <v>#DIV/0!</v>
      </c>
      <c r="F87" s="27" t="e">
        <f t="shared" si="79"/>
        <v>#DIV/0!</v>
      </c>
      <c r="G87" s="24"/>
      <c r="H87" s="24"/>
      <c r="I87" s="28" t="e">
        <f t="shared" si="97"/>
        <v>#DIV/0!</v>
      </c>
      <c r="J87" s="26" t="e">
        <f t="shared" si="98"/>
        <v>#DIV/0!</v>
      </c>
      <c r="K87" s="29" t="e">
        <f t="shared" si="111"/>
        <v>#DIV/0!</v>
      </c>
      <c r="L87" s="30"/>
      <c r="M87" s="25" t="e">
        <f t="shared" si="99"/>
        <v>#DIV/0!</v>
      </c>
      <c r="N87" s="31" t="e">
        <f t="shared" si="100"/>
        <v>#DIV/0!</v>
      </c>
      <c r="O87" s="30"/>
      <c r="P87" s="30"/>
      <c r="Q87" s="32" t="e">
        <f t="shared" si="101"/>
        <v>#DIV/0!</v>
      </c>
      <c r="R87" s="26" t="e">
        <f t="shared" si="102"/>
        <v>#DIV/0!</v>
      </c>
      <c r="S87" s="27" t="e">
        <f t="shared" si="103"/>
        <v>#DIV/0!</v>
      </c>
      <c r="T87" s="28"/>
      <c r="U87" s="31">
        <f t="shared" si="104"/>
        <v>0</v>
      </c>
      <c r="V87" s="27" t="str">
        <f t="shared" si="105"/>
        <v>0</v>
      </c>
      <c r="W87" s="24"/>
      <c r="X87" s="24"/>
      <c r="Y87" s="32"/>
      <c r="Z87" s="33">
        <f t="shared" si="106"/>
        <v>0</v>
      </c>
      <c r="AA87" s="27" t="str">
        <f t="shared" si="107"/>
        <v>15</v>
      </c>
      <c r="AB87" s="24"/>
      <c r="AC87" s="24"/>
      <c r="AD87" s="32">
        <f t="shared" si="108"/>
        <v>0</v>
      </c>
      <c r="AE87" s="27" t="str">
        <f t="shared" si="92"/>
        <v>0</v>
      </c>
      <c r="AF87" s="36">
        <f>IFERROR(VLOOKUP(AO87,Cláusulas!A:F,3,0),0)</f>
        <v>0</v>
      </c>
      <c r="AG87" s="35">
        <f>IFERROR(VLOOKUP(AO87,Cláusulas!A:F,4,0),0)</f>
        <v>0</v>
      </c>
      <c r="AH87" s="36">
        <f>IFERROR(VLOOKUP(AO87,Cláusulas!A:F,5,0),0)</f>
        <v>0</v>
      </c>
      <c r="AI87" s="36">
        <f>IFERROR(VLOOKUP(AO87,Saúde!A:Z,2,0),0)</f>
        <v>0</v>
      </c>
      <c r="AJ87" s="37"/>
      <c r="AK87" s="37">
        <v>0</v>
      </c>
      <c r="AL87" s="37">
        <v>0</v>
      </c>
      <c r="AM87" s="38" t="e">
        <f t="shared" si="109"/>
        <v>#DIV/0!</v>
      </c>
      <c r="AN87" s="39" t="e">
        <f t="shared" si="110"/>
        <v>#DIV/0!</v>
      </c>
      <c r="AO87" s="40" t="s">
        <v>288</v>
      </c>
      <c r="AP87" s="56" t="s">
        <v>289</v>
      </c>
      <c r="AQ87" s="46" t="s">
        <v>290</v>
      </c>
    </row>
    <row r="88" spans="1:43" ht="59.25" customHeight="1">
      <c r="A88" s="172" t="s">
        <v>0</v>
      </c>
      <c r="B88" s="173" t="s">
        <v>1</v>
      </c>
      <c r="C88" s="170"/>
      <c r="D88" s="170"/>
      <c r="E88" s="170"/>
      <c r="F88" s="171"/>
      <c r="G88" s="174" t="s">
        <v>2</v>
      </c>
      <c r="H88" s="170"/>
      <c r="I88" s="170"/>
      <c r="J88" s="170"/>
      <c r="K88" s="171"/>
      <c r="L88" s="175" t="s">
        <v>118</v>
      </c>
      <c r="M88" s="170"/>
      <c r="N88" s="171"/>
      <c r="O88" s="176" t="s">
        <v>4</v>
      </c>
      <c r="P88" s="170"/>
      <c r="Q88" s="170"/>
      <c r="R88" s="170"/>
      <c r="S88" s="171"/>
      <c r="T88" s="177" t="s">
        <v>5</v>
      </c>
      <c r="U88" s="170"/>
      <c r="V88" s="171"/>
      <c r="W88" s="178" t="s">
        <v>6</v>
      </c>
      <c r="X88" s="170"/>
      <c r="Y88" s="170"/>
      <c r="Z88" s="170"/>
      <c r="AA88" s="171"/>
      <c r="AB88" s="179" t="s">
        <v>7</v>
      </c>
      <c r="AC88" s="170"/>
      <c r="AD88" s="170"/>
      <c r="AE88" s="171"/>
      <c r="AF88" s="184" t="s">
        <v>8</v>
      </c>
      <c r="AG88" s="170"/>
      <c r="AH88" s="170"/>
      <c r="AI88" s="185"/>
      <c r="AJ88" s="180" t="s">
        <v>9</v>
      </c>
      <c r="AK88" s="181" t="s">
        <v>10</v>
      </c>
      <c r="AL88" s="182" t="s">
        <v>11</v>
      </c>
      <c r="AM88" s="165" t="s">
        <v>12</v>
      </c>
      <c r="AN88" s="168" t="s">
        <v>13</v>
      </c>
      <c r="AO88" s="1"/>
      <c r="AP88" s="53"/>
      <c r="AQ88" s="3"/>
    </row>
    <row r="89" spans="1:43" ht="111.75" customHeight="1">
      <c r="A89" s="167"/>
      <c r="B89" s="4" t="s">
        <v>14</v>
      </c>
      <c r="C89" s="4" t="s">
        <v>15</v>
      </c>
      <c r="D89" s="5" t="s">
        <v>16</v>
      </c>
      <c r="E89" s="6"/>
      <c r="F89" s="7" t="s">
        <v>17</v>
      </c>
      <c r="G89" s="8" t="s">
        <v>18</v>
      </c>
      <c r="H89" s="8" t="s">
        <v>19</v>
      </c>
      <c r="I89" s="9" t="s">
        <v>20</v>
      </c>
      <c r="J89" s="6"/>
      <c r="K89" s="10" t="s">
        <v>17</v>
      </c>
      <c r="L89" s="11" t="s">
        <v>21</v>
      </c>
      <c r="M89" s="12" t="s">
        <v>22</v>
      </c>
      <c r="N89" s="13" t="s">
        <v>17</v>
      </c>
      <c r="O89" s="14" t="s">
        <v>23</v>
      </c>
      <c r="P89" s="14" t="s">
        <v>24</v>
      </c>
      <c r="Q89" s="15" t="s">
        <v>25</v>
      </c>
      <c r="R89" s="6"/>
      <c r="S89" s="16" t="s">
        <v>17</v>
      </c>
      <c r="T89" s="17" t="s">
        <v>26</v>
      </c>
      <c r="U89" s="6"/>
      <c r="V89" s="18" t="s">
        <v>17</v>
      </c>
      <c r="W89" s="19" t="s">
        <v>27</v>
      </c>
      <c r="X89" s="19" t="s">
        <v>28</v>
      </c>
      <c r="Y89" s="19" t="s">
        <v>29</v>
      </c>
      <c r="Z89" s="6"/>
      <c r="AA89" s="19" t="s">
        <v>17</v>
      </c>
      <c r="AB89" s="20" t="s">
        <v>30</v>
      </c>
      <c r="AC89" s="20" t="s">
        <v>31</v>
      </c>
      <c r="AD89" s="20" t="s">
        <v>32</v>
      </c>
      <c r="AE89" s="20" t="s">
        <v>17</v>
      </c>
      <c r="AF89" s="21" t="s">
        <v>33</v>
      </c>
      <c r="AG89" s="21" t="s">
        <v>34</v>
      </c>
      <c r="AH89" s="21" t="s">
        <v>35</v>
      </c>
      <c r="AI89" s="21" t="s">
        <v>36</v>
      </c>
      <c r="AJ89" s="166"/>
      <c r="AK89" s="166"/>
      <c r="AL89" s="166"/>
      <c r="AM89" s="166"/>
      <c r="AN89" s="166"/>
      <c r="AO89" s="1"/>
      <c r="AP89" s="53"/>
      <c r="AQ89" s="3"/>
    </row>
    <row r="90" spans="1:43" ht="15.75" customHeight="1">
      <c r="A90" s="22" t="s">
        <v>291</v>
      </c>
      <c r="B90" s="183" t="s">
        <v>292</v>
      </c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1"/>
      <c r="AF90" s="184" t="s">
        <v>8</v>
      </c>
      <c r="AG90" s="170"/>
      <c r="AH90" s="170"/>
      <c r="AI90" s="185"/>
      <c r="AJ90" s="167"/>
      <c r="AK90" s="167"/>
      <c r="AL90" s="167"/>
      <c r="AM90" s="167"/>
      <c r="AN90" s="167"/>
      <c r="AO90" s="1"/>
      <c r="AP90" s="53"/>
      <c r="AQ90" s="3"/>
    </row>
    <row r="91" spans="1:43" ht="12.75" customHeight="1">
      <c r="A91" s="42" t="s">
        <v>293</v>
      </c>
      <c r="B91" s="24"/>
      <c r="C91" s="24"/>
      <c r="D91" s="25" t="e">
        <f t="shared" ref="D91:D119" si="112">B91/C91</f>
        <v>#DIV/0!</v>
      </c>
      <c r="E91" s="26" t="e">
        <f t="shared" ref="E91:E119" si="113">D91*100</f>
        <v>#DIV/0!</v>
      </c>
      <c r="F91" s="27" t="e">
        <f t="shared" ref="F91:F119" si="114">IF(D91&gt;100%,"10",IF(D91&lt;80%,"0",1-(40-E91*0.49)))</f>
        <v>#DIV/0!</v>
      </c>
      <c r="G91" s="24"/>
      <c r="H91" s="24"/>
      <c r="I91" s="28" t="e">
        <f t="shared" ref="I91:I119" si="115">(H91)/(H91+G91)</f>
        <v>#DIV/0!</v>
      </c>
      <c r="J91" s="26" t="e">
        <f t="shared" ref="J91:J119" si="116">I91*100</f>
        <v>#DIV/0!</v>
      </c>
      <c r="K91" s="29" t="e">
        <f t="shared" ref="K91:K119" si="117">IF(I91&lt;=50%,"15",IF(I91&gt;70%,"0",(52.5-J91*0.75)))</f>
        <v>#DIV/0!</v>
      </c>
      <c r="L91" s="30"/>
      <c r="M91" s="25" t="e">
        <f t="shared" ref="M91:M119" si="118">(L91/C91)</f>
        <v>#DIV/0!</v>
      </c>
      <c r="N91" s="31" t="e">
        <f t="shared" ref="N91:N119" si="119">IF(M91&gt;=100%,"10",M91*10)</f>
        <v>#DIV/0!</v>
      </c>
      <c r="O91" s="30"/>
      <c r="P91" s="30"/>
      <c r="Q91" s="32" t="e">
        <f t="shared" ref="Q91:Q119" si="120">(O91/P91)</f>
        <v>#DIV/0!</v>
      </c>
      <c r="R91" s="26" t="e">
        <f t="shared" ref="R91:R119" si="121">Q91*100</f>
        <v>#DIV/0!</v>
      </c>
      <c r="S91" s="27" t="e">
        <f t="shared" ref="S91:S119" si="122">IF(Q91&lt;=15%,"25",IF(Q91&gt;=25%,"0",62.5-R91*2.5))</f>
        <v>#DIV/0!</v>
      </c>
      <c r="T91" s="28"/>
      <c r="U91" s="31">
        <f t="shared" ref="U91:U119" si="123">T91*100</f>
        <v>0</v>
      </c>
      <c r="V91" s="27" t="str">
        <f t="shared" ref="V91:V119" si="124">IF(T91&gt;=100%,"25",IF(T91=0%,"0",(U91*0.25)))</f>
        <v>0</v>
      </c>
      <c r="W91" s="24"/>
      <c r="X91" s="24"/>
      <c r="Y91" s="32"/>
      <c r="Z91" s="33">
        <f t="shared" ref="Z91:Z119" si="125">Y91*100</f>
        <v>0</v>
      </c>
      <c r="AA91" s="27" t="str">
        <f t="shared" ref="AA91:AA119" si="126">IF(Y91&gt;10%,"0",IF(Y91=0%,"15",15-Z91*1.5))</f>
        <v>15</v>
      </c>
      <c r="AB91" s="24"/>
      <c r="AC91" s="24"/>
      <c r="AD91" s="32">
        <f t="shared" ref="AD91:AD119" si="127">IF(AC91=0,0%,AB91/AC91)</f>
        <v>0</v>
      </c>
      <c r="AE91" s="27" t="str">
        <f t="shared" ref="AE91:AE119" si="128">IF(AD91&lt;=0.1%,"0",IF(AND(AD91&gt;0.1%),"-3"))</f>
        <v>0</v>
      </c>
      <c r="AF91" s="36">
        <f>IFERROR(VLOOKUP(AO91,Cláusulas!A:F,3,0),0)</f>
        <v>0</v>
      </c>
      <c r="AG91" s="36">
        <f>IFERROR(VLOOKUP(AO91,Cláusulas!A:F,4,0),0)</f>
        <v>0</v>
      </c>
      <c r="AH91" s="36">
        <v>2</v>
      </c>
      <c r="AI91" s="36">
        <f>IFERROR(VLOOKUP(AO91,Saúde!A:Z,2,0),0)</f>
        <v>0</v>
      </c>
      <c r="AJ91" s="37"/>
      <c r="AK91" s="37">
        <v>0</v>
      </c>
      <c r="AL91" s="37">
        <v>0</v>
      </c>
      <c r="AM91" s="38" t="e">
        <f t="shared" ref="AM91:AM119" si="129">F91+K91+N91+S91+V91+AA91+AE91+AJ91+AK91-AL91</f>
        <v>#DIV/0!</v>
      </c>
      <c r="AN91" s="39" t="e">
        <f t="shared" ref="AN91:AN103" si="130">IF(AM91&gt;=95,"EXCELÊNCIA",IF(AND(AM91&lt;95,AM91&gt;=90),"OURO",IF(AND(AM91&lt;90,AM91&gt;=80),"PRATA",IF(AND(AM91&gt;=70,AM91&lt;80),"BRONZE",IF(AND(AM91&lt;70),"INICIAL")))))</f>
        <v>#DIV/0!</v>
      </c>
      <c r="AO91" s="40" t="s">
        <v>294</v>
      </c>
      <c r="AP91" s="54" t="s">
        <v>295</v>
      </c>
      <c r="AQ91" s="46" t="s">
        <v>296</v>
      </c>
    </row>
    <row r="92" spans="1:43" ht="12.75" customHeight="1">
      <c r="A92" s="42" t="s">
        <v>297</v>
      </c>
      <c r="B92" s="24"/>
      <c r="C92" s="24"/>
      <c r="D92" s="25" t="e">
        <f t="shared" si="112"/>
        <v>#DIV/0!</v>
      </c>
      <c r="E92" s="26" t="e">
        <f t="shared" si="113"/>
        <v>#DIV/0!</v>
      </c>
      <c r="F92" s="27" t="e">
        <f t="shared" si="114"/>
        <v>#DIV/0!</v>
      </c>
      <c r="G92" s="24"/>
      <c r="H92" s="24"/>
      <c r="I92" s="28" t="e">
        <f t="shared" si="115"/>
        <v>#DIV/0!</v>
      </c>
      <c r="J92" s="26" t="e">
        <f t="shared" si="116"/>
        <v>#DIV/0!</v>
      </c>
      <c r="K92" s="29" t="e">
        <f t="shared" si="117"/>
        <v>#DIV/0!</v>
      </c>
      <c r="L92" s="30"/>
      <c r="M92" s="25" t="e">
        <f t="shared" si="118"/>
        <v>#DIV/0!</v>
      </c>
      <c r="N92" s="31" t="e">
        <f t="shared" si="119"/>
        <v>#DIV/0!</v>
      </c>
      <c r="O92" s="30"/>
      <c r="P92" s="30"/>
      <c r="Q92" s="32" t="e">
        <f t="shared" si="120"/>
        <v>#DIV/0!</v>
      </c>
      <c r="R92" s="26" t="e">
        <f t="shared" si="121"/>
        <v>#DIV/0!</v>
      </c>
      <c r="S92" s="27" t="e">
        <f t="shared" si="122"/>
        <v>#DIV/0!</v>
      </c>
      <c r="T92" s="28"/>
      <c r="U92" s="31">
        <f t="shared" si="123"/>
        <v>0</v>
      </c>
      <c r="V92" s="27" t="str">
        <f t="shared" si="124"/>
        <v>0</v>
      </c>
      <c r="W92" s="24"/>
      <c r="X92" s="24"/>
      <c r="Y92" s="32"/>
      <c r="Z92" s="33">
        <f t="shared" si="125"/>
        <v>0</v>
      </c>
      <c r="AA92" s="27" t="str">
        <f t="shared" si="126"/>
        <v>15</v>
      </c>
      <c r="AB92" s="24"/>
      <c r="AC92" s="24"/>
      <c r="AD92" s="32">
        <f t="shared" si="127"/>
        <v>0</v>
      </c>
      <c r="AE92" s="27" t="str">
        <f t="shared" si="128"/>
        <v>0</v>
      </c>
      <c r="AF92" s="36">
        <f>IFERROR(VLOOKUP(AO92,Cláusulas!A:F,3,0),0)</f>
        <v>0</v>
      </c>
      <c r="AG92" s="36">
        <f>IFERROR(VLOOKUP(AO92,Cláusulas!A:F,4,0),0)</f>
        <v>0</v>
      </c>
      <c r="AH92" s="36">
        <f>IFERROR(VLOOKUP(AO92,Cláusulas!A:F,5,0),0)</f>
        <v>0</v>
      </c>
      <c r="AI92" s="36">
        <f>IFERROR(VLOOKUP(AO92,Saúde!A:Z,2,0),0)</f>
        <v>0</v>
      </c>
      <c r="AJ92" s="37"/>
      <c r="AK92" s="37">
        <v>0</v>
      </c>
      <c r="AL92" s="37">
        <v>0</v>
      </c>
      <c r="AM92" s="38" t="e">
        <f t="shared" si="129"/>
        <v>#DIV/0!</v>
      </c>
      <c r="AN92" s="39" t="e">
        <f t="shared" si="130"/>
        <v>#DIV/0!</v>
      </c>
      <c r="AO92" s="40" t="s">
        <v>298</v>
      </c>
      <c r="AP92" s="54" t="s">
        <v>299</v>
      </c>
      <c r="AQ92" s="46" t="s">
        <v>300</v>
      </c>
    </row>
    <row r="93" spans="1:43" ht="12.75" customHeight="1">
      <c r="A93" s="42" t="s">
        <v>301</v>
      </c>
      <c r="B93" s="24"/>
      <c r="C93" s="24"/>
      <c r="D93" s="25" t="e">
        <f t="shared" si="112"/>
        <v>#DIV/0!</v>
      </c>
      <c r="E93" s="26" t="e">
        <f t="shared" si="113"/>
        <v>#DIV/0!</v>
      </c>
      <c r="F93" s="27" t="e">
        <f t="shared" si="114"/>
        <v>#DIV/0!</v>
      </c>
      <c r="G93" s="24"/>
      <c r="H93" s="24"/>
      <c r="I93" s="28" t="e">
        <f t="shared" si="115"/>
        <v>#DIV/0!</v>
      </c>
      <c r="J93" s="26" t="e">
        <f t="shared" si="116"/>
        <v>#DIV/0!</v>
      </c>
      <c r="K93" s="29" t="e">
        <f t="shared" si="117"/>
        <v>#DIV/0!</v>
      </c>
      <c r="L93" s="30"/>
      <c r="M93" s="25" t="e">
        <f t="shared" si="118"/>
        <v>#DIV/0!</v>
      </c>
      <c r="N93" s="31" t="e">
        <f t="shared" si="119"/>
        <v>#DIV/0!</v>
      </c>
      <c r="O93" s="30"/>
      <c r="P93" s="30"/>
      <c r="Q93" s="32" t="e">
        <f t="shared" si="120"/>
        <v>#DIV/0!</v>
      </c>
      <c r="R93" s="26" t="e">
        <f t="shared" si="121"/>
        <v>#DIV/0!</v>
      </c>
      <c r="S93" s="27" t="e">
        <f t="shared" si="122"/>
        <v>#DIV/0!</v>
      </c>
      <c r="T93" s="28"/>
      <c r="U93" s="31">
        <f t="shared" si="123"/>
        <v>0</v>
      </c>
      <c r="V93" s="27" t="str">
        <f t="shared" si="124"/>
        <v>0</v>
      </c>
      <c r="W93" s="24"/>
      <c r="X93" s="24"/>
      <c r="Y93" s="32"/>
      <c r="Z93" s="33">
        <f t="shared" si="125"/>
        <v>0</v>
      </c>
      <c r="AA93" s="27" t="str">
        <f t="shared" si="126"/>
        <v>15</v>
      </c>
      <c r="AB93" s="24"/>
      <c r="AC93" s="24"/>
      <c r="AD93" s="32">
        <f t="shared" si="127"/>
        <v>0</v>
      </c>
      <c r="AE93" s="27" t="str">
        <f t="shared" si="128"/>
        <v>0</v>
      </c>
      <c r="AF93" s="36">
        <f>IFERROR(VLOOKUP(AO93,Cláusulas!A:F,3,0),0)</f>
        <v>0</v>
      </c>
      <c r="AG93" s="36">
        <f>IFERROR(VLOOKUP(AO93,Cláusulas!A:F,4,0),0)</f>
        <v>0</v>
      </c>
      <c r="AH93" s="36">
        <f>IFERROR(VLOOKUP(AO93,Cláusulas!A:F,5,0),0)</f>
        <v>0</v>
      </c>
      <c r="AI93" s="36">
        <f>IFERROR(VLOOKUP(AO93,Saúde!A:Z,2,0),0)</f>
        <v>0</v>
      </c>
      <c r="AJ93" s="37"/>
      <c r="AK93" s="37">
        <v>0</v>
      </c>
      <c r="AL93" s="37">
        <v>0</v>
      </c>
      <c r="AM93" s="38" t="e">
        <f t="shared" si="129"/>
        <v>#DIV/0!</v>
      </c>
      <c r="AN93" s="39" t="e">
        <f t="shared" si="130"/>
        <v>#DIV/0!</v>
      </c>
      <c r="AO93" s="40" t="s">
        <v>302</v>
      </c>
      <c r="AP93" s="54" t="s">
        <v>303</v>
      </c>
      <c r="AQ93" s="46" t="s">
        <v>304</v>
      </c>
    </row>
    <row r="94" spans="1:43" ht="12.75" customHeight="1">
      <c r="A94" s="42" t="s">
        <v>305</v>
      </c>
      <c r="B94" s="24"/>
      <c r="C94" s="24"/>
      <c r="D94" s="25" t="e">
        <f t="shared" si="112"/>
        <v>#DIV/0!</v>
      </c>
      <c r="E94" s="26" t="e">
        <f t="shared" si="113"/>
        <v>#DIV/0!</v>
      </c>
      <c r="F94" s="27" t="e">
        <f t="shared" si="114"/>
        <v>#DIV/0!</v>
      </c>
      <c r="G94" s="24"/>
      <c r="H94" s="24"/>
      <c r="I94" s="28" t="e">
        <f t="shared" si="115"/>
        <v>#DIV/0!</v>
      </c>
      <c r="J94" s="26" t="e">
        <f t="shared" si="116"/>
        <v>#DIV/0!</v>
      </c>
      <c r="K94" s="29" t="e">
        <f t="shared" si="117"/>
        <v>#DIV/0!</v>
      </c>
      <c r="L94" s="30"/>
      <c r="M94" s="25" t="e">
        <f t="shared" si="118"/>
        <v>#DIV/0!</v>
      </c>
      <c r="N94" s="31" t="e">
        <f t="shared" si="119"/>
        <v>#DIV/0!</v>
      </c>
      <c r="O94" s="30"/>
      <c r="P94" s="30"/>
      <c r="Q94" s="32" t="e">
        <f t="shared" si="120"/>
        <v>#DIV/0!</v>
      </c>
      <c r="R94" s="26" t="e">
        <f t="shared" si="121"/>
        <v>#DIV/0!</v>
      </c>
      <c r="S94" s="27" t="e">
        <f t="shared" si="122"/>
        <v>#DIV/0!</v>
      </c>
      <c r="T94" s="28"/>
      <c r="U94" s="31">
        <f t="shared" si="123"/>
        <v>0</v>
      </c>
      <c r="V94" s="27" t="str">
        <f t="shared" si="124"/>
        <v>0</v>
      </c>
      <c r="W94" s="24"/>
      <c r="X94" s="24"/>
      <c r="Y94" s="32"/>
      <c r="Z94" s="33">
        <f t="shared" si="125"/>
        <v>0</v>
      </c>
      <c r="AA94" s="27" t="str">
        <f t="shared" si="126"/>
        <v>15</v>
      </c>
      <c r="AB94" s="24"/>
      <c r="AC94" s="24"/>
      <c r="AD94" s="32">
        <f t="shared" si="127"/>
        <v>0</v>
      </c>
      <c r="AE94" s="27" t="str">
        <f t="shared" si="128"/>
        <v>0</v>
      </c>
      <c r="AF94" s="36">
        <f>IFERROR(VLOOKUP(AO94,Cláusulas!A:F,3,0),0)</f>
        <v>0</v>
      </c>
      <c r="AG94" s="36">
        <f>IFERROR(VLOOKUP(AO94,Cláusulas!A:F,4,0),0)</f>
        <v>0</v>
      </c>
      <c r="AH94" s="36">
        <f>IFERROR(VLOOKUP(AO94,Cláusulas!A:F,5,0),0)</f>
        <v>0</v>
      </c>
      <c r="AI94" s="36">
        <f>IFERROR(VLOOKUP(AO94,Saúde!A:Z,2,0),0)</f>
        <v>0</v>
      </c>
      <c r="AJ94" s="37"/>
      <c r="AK94" s="37">
        <v>0</v>
      </c>
      <c r="AL94" s="37">
        <v>0</v>
      </c>
      <c r="AM94" s="38" t="e">
        <f t="shared" si="129"/>
        <v>#DIV/0!</v>
      </c>
      <c r="AN94" s="39" t="e">
        <f t="shared" si="130"/>
        <v>#DIV/0!</v>
      </c>
      <c r="AO94" s="40" t="s">
        <v>306</v>
      </c>
      <c r="AP94" s="54" t="s">
        <v>307</v>
      </c>
      <c r="AQ94" s="46" t="s">
        <v>308</v>
      </c>
    </row>
    <row r="95" spans="1:43" ht="12.75" customHeight="1">
      <c r="A95" s="42" t="s">
        <v>309</v>
      </c>
      <c r="B95" s="24"/>
      <c r="C95" s="24"/>
      <c r="D95" s="25" t="e">
        <f t="shared" si="112"/>
        <v>#DIV/0!</v>
      </c>
      <c r="E95" s="26" t="e">
        <f t="shared" si="113"/>
        <v>#DIV/0!</v>
      </c>
      <c r="F95" s="27" t="e">
        <f t="shared" si="114"/>
        <v>#DIV/0!</v>
      </c>
      <c r="G95" s="24"/>
      <c r="H95" s="24"/>
      <c r="I95" s="28" t="e">
        <f t="shared" si="115"/>
        <v>#DIV/0!</v>
      </c>
      <c r="J95" s="26" t="e">
        <f t="shared" si="116"/>
        <v>#DIV/0!</v>
      </c>
      <c r="K95" s="29" t="e">
        <f t="shared" si="117"/>
        <v>#DIV/0!</v>
      </c>
      <c r="L95" s="30"/>
      <c r="M95" s="25" t="e">
        <f t="shared" si="118"/>
        <v>#DIV/0!</v>
      </c>
      <c r="N95" s="31" t="e">
        <f t="shared" si="119"/>
        <v>#DIV/0!</v>
      </c>
      <c r="O95" s="30"/>
      <c r="P95" s="30"/>
      <c r="Q95" s="32" t="e">
        <f t="shared" si="120"/>
        <v>#DIV/0!</v>
      </c>
      <c r="R95" s="26" t="e">
        <f t="shared" si="121"/>
        <v>#DIV/0!</v>
      </c>
      <c r="S95" s="27" t="e">
        <f t="shared" si="122"/>
        <v>#DIV/0!</v>
      </c>
      <c r="T95" s="28"/>
      <c r="U95" s="31">
        <f t="shared" si="123"/>
        <v>0</v>
      </c>
      <c r="V95" s="27" t="str">
        <f t="shared" si="124"/>
        <v>0</v>
      </c>
      <c r="W95" s="24"/>
      <c r="X95" s="24"/>
      <c r="Y95" s="32"/>
      <c r="Z95" s="33">
        <f t="shared" si="125"/>
        <v>0</v>
      </c>
      <c r="AA95" s="27" t="str">
        <f t="shared" si="126"/>
        <v>15</v>
      </c>
      <c r="AB95" s="24"/>
      <c r="AC95" s="24"/>
      <c r="AD95" s="32">
        <f t="shared" si="127"/>
        <v>0</v>
      </c>
      <c r="AE95" s="27" t="str">
        <f t="shared" si="128"/>
        <v>0</v>
      </c>
      <c r="AF95" s="36">
        <f>IFERROR(VLOOKUP(AO95,Cláusulas!A:F,3,0),0)</f>
        <v>0</v>
      </c>
      <c r="AG95" s="36">
        <f>IFERROR(VLOOKUP(AO95,Cláusulas!A:F,4,0),0)</f>
        <v>0</v>
      </c>
      <c r="AH95" s="36">
        <f>IFERROR(VLOOKUP(AO95,Cláusulas!A:F,5,0),0)</f>
        <v>0</v>
      </c>
      <c r="AI95" s="36">
        <f>IFERROR(VLOOKUP(AO95,Saúde!A:Z,2,0),0)</f>
        <v>0</v>
      </c>
      <c r="AJ95" s="37"/>
      <c r="AK95" s="37">
        <v>0</v>
      </c>
      <c r="AL95" s="37">
        <v>0</v>
      </c>
      <c r="AM95" s="38" t="e">
        <f t="shared" si="129"/>
        <v>#DIV/0!</v>
      </c>
      <c r="AN95" s="39" t="e">
        <f t="shared" si="130"/>
        <v>#DIV/0!</v>
      </c>
      <c r="AO95" s="40" t="s">
        <v>310</v>
      </c>
      <c r="AP95" s="54" t="s">
        <v>311</v>
      </c>
      <c r="AQ95" s="46" t="s">
        <v>312</v>
      </c>
    </row>
    <row r="96" spans="1:43" ht="12.75" customHeight="1">
      <c r="A96" s="42" t="s">
        <v>313</v>
      </c>
      <c r="B96" s="24"/>
      <c r="C96" s="24"/>
      <c r="D96" s="25" t="e">
        <f t="shared" si="112"/>
        <v>#DIV/0!</v>
      </c>
      <c r="E96" s="26" t="e">
        <f t="shared" si="113"/>
        <v>#DIV/0!</v>
      </c>
      <c r="F96" s="27" t="e">
        <f t="shared" si="114"/>
        <v>#DIV/0!</v>
      </c>
      <c r="G96" s="24"/>
      <c r="H96" s="24"/>
      <c r="I96" s="28" t="e">
        <f t="shared" si="115"/>
        <v>#DIV/0!</v>
      </c>
      <c r="J96" s="26" t="e">
        <f t="shared" si="116"/>
        <v>#DIV/0!</v>
      </c>
      <c r="K96" s="29" t="e">
        <f t="shared" si="117"/>
        <v>#DIV/0!</v>
      </c>
      <c r="L96" s="30"/>
      <c r="M96" s="25" t="e">
        <f t="shared" si="118"/>
        <v>#DIV/0!</v>
      </c>
      <c r="N96" s="31" t="e">
        <f t="shared" si="119"/>
        <v>#DIV/0!</v>
      </c>
      <c r="O96" s="30"/>
      <c r="P96" s="30"/>
      <c r="Q96" s="32" t="e">
        <f t="shared" si="120"/>
        <v>#DIV/0!</v>
      </c>
      <c r="R96" s="26" t="e">
        <f t="shared" si="121"/>
        <v>#DIV/0!</v>
      </c>
      <c r="S96" s="27" t="e">
        <f t="shared" si="122"/>
        <v>#DIV/0!</v>
      </c>
      <c r="T96" s="28"/>
      <c r="U96" s="31">
        <f t="shared" si="123"/>
        <v>0</v>
      </c>
      <c r="V96" s="27" t="str">
        <f t="shared" si="124"/>
        <v>0</v>
      </c>
      <c r="W96" s="24"/>
      <c r="X96" s="24"/>
      <c r="Y96" s="32"/>
      <c r="Z96" s="33">
        <f t="shared" si="125"/>
        <v>0</v>
      </c>
      <c r="AA96" s="27" t="str">
        <f t="shared" si="126"/>
        <v>15</v>
      </c>
      <c r="AB96" s="24"/>
      <c r="AC96" s="24"/>
      <c r="AD96" s="32">
        <f t="shared" si="127"/>
        <v>0</v>
      </c>
      <c r="AE96" s="27" t="str">
        <f t="shared" si="128"/>
        <v>0</v>
      </c>
      <c r="AF96" s="36">
        <f>IFERROR(VLOOKUP(AO96,Cláusulas!A:F,3,0),0)</f>
        <v>0</v>
      </c>
      <c r="AG96" s="36">
        <f>IFERROR(VLOOKUP(AO96,Cláusulas!A:F,4,0),0)</f>
        <v>0</v>
      </c>
      <c r="AH96" s="36">
        <f>IFERROR(VLOOKUP(AO96,Cláusulas!A:F,5,0),0)</f>
        <v>0</v>
      </c>
      <c r="AI96" s="36">
        <f>IFERROR(VLOOKUP(AO96,Saúde!A:Z,2,0),0)</f>
        <v>0</v>
      </c>
      <c r="AJ96" s="37"/>
      <c r="AK96" s="37">
        <v>0</v>
      </c>
      <c r="AL96" s="37">
        <v>0</v>
      </c>
      <c r="AM96" s="38" t="e">
        <f t="shared" si="129"/>
        <v>#DIV/0!</v>
      </c>
      <c r="AN96" s="39" t="e">
        <f t="shared" si="130"/>
        <v>#DIV/0!</v>
      </c>
      <c r="AO96" s="40" t="s">
        <v>314</v>
      </c>
      <c r="AP96" s="54" t="s">
        <v>315</v>
      </c>
      <c r="AQ96" s="46" t="s">
        <v>316</v>
      </c>
    </row>
    <row r="97" spans="1:43" ht="12.75" customHeight="1">
      <c r="A97" s="42" t="s">
        <v>317</v>
      </c>
      <c r="B97" s="24"/>
      <c r="C97" s="24"/>
      <c r="D97" s="25" t="e">
        <f t="shared" si="112"/>
        <v>#DIV/0!</v>
      </c>
      <c r="E97" s="26" t="e">
        <f t="shared" si="113"/>
        <v>#DIV/0!</v>
      </c>
      <c r="F97" s="27" t="e">
        <f t="shared" si="114"/>
        <v>#DIV/0!</v>
      </c>
      <c r="G97" s="24"/>
      <c r="H97" s="24"/>
      <c r="I97" s="28" t="e">
        <f t="shared" si="115"/>
        <v>#DIV/0!</v>
      </c>
      <c r="J97" s="26" t="e">
        <f t="shared" si="116"/>
        <v>#DIV/0!</v>
      </c>
      <c r="K97" s="29" t="e">
        <f t="shared" si="117"/>
        <v>#DIV/0!</v>
      </c>
      <c r="L97" s="30"/>
      <c r="M97" s="25" t="e">
        <f t="shared" si="118"/>
        <v>#DIV/0!</v>
      </c>
      <c r="N97" s="31" t="e">
        <f t="shared" si="119"/>
        <v>#DIV/0!</v>
      </c>
      <c r="O97" s="30"/>
      <c r="P97" s="30"/>
      <c r="Q97" s="32" t="e">
        <f t="shared" si="120"/>
        <v>#DIV/0!</v>
      </c>
      <c r="R97" s="26" t="e">
        <f t="shared" si="121"/>
        <v>#DIV/0!</v>
      </c>
      <c r="S97" s="27" t="e">
        <f t="shared" si="122"/>
        <v>#DIV/0!</v>
      </c>
      <c r="T97" s="28"/>
      <c r="U97" s="31">
        <f t="shared" si="123"/>
        <v>0</v>
      </c>
      <c r="V97" s="27" t="str">
        <f t="shared" si="124"/>
        <v>0</v>
      </c>
      <c r="W97" s="24"/>
      <c r="X97" s="24"/>
      <c r="Y97" s="32"/>
      <c r="Z97" s="33">
        <f t="shared" si="125"/>
        <v>0</v>
      </c>
      <c r="AA97" s="27" t="str">
        <f t="shared" si="126"/>
        <v>15</v>
      </c>
      <c r="AB97" s="24"/>
      <c r="AC97" s="24"/>
      <c r="AD97" s="32">
        <f t="shared" si="127"/>
        <v>0</v>
      </c>
      <c r="AE97" s="27" t="str">
        <f t="shared" si="128"/>
        <v>0</v>
      </c>
      <c r="AF97" s="36">
        <f>IFERROR(VLOOKUP(AO97,Cláusulas!A:F,3,0),0)</f>
        <v>0</v>
      </c>
      <c r="AG97" s="36">
        <f>IFERROR(VLOOKUP(AO97,Cláusulas!A:F,4,0),0)</f>
        <v>0</v>
      </c>
      <c r="AH97" s="36">
        <f>IFERROR(VLOOKUP(AO97,Cláusulas!A:F,5,0),0)</f>
        <v>0</v>
      </c>
      <c r="AI97" s="36">
        <f>IFERROR(VLOOKUP(AO97,Saúde!A:Z,2,0),0)</f>
        <v>0</v>
      </c>
      <c r="AJ97" s="37"/>
      <c r="AK97" s="37">
        <v>0</v>
      </c>
      <c r="AL97" s="37">
        <v>0</v>
      </c>
      <c r="AM97" s="38" t="e">
        <f t="shared" si="129"/>
        <v>#DIV/0!</v>
      </c>
      <c r="AN97" s="39" t="e">
        <f t="shared" si="130"/>
        <v>#DIV/0!</v>
      </c>
      <c r="AO97" s="40" t="s">
        <v>318</v>
      </c>
      <c r="AP97" s="54" t="s">
        <v>319</v>
      </c>
      <c r="AQ97" s="46" t="s">
        <v>320</v>
      </c>
    </row>
    <row r="98" spans="1:43" ht="12.75" customHeight="1">
      <c r="A98" s="42" t="s">
        <v>321</v>
      </c>
      <c r="B98" s="24"/>
      <c r="C98" s="24"/>
      <c r="D98" s="25" t="e">
        <f t="shared" si="112"/>
        <v>#DIV/0!</v>
      </c>
      <c r="E98" s="26" t="e">
        <f t="shared" si="113"/>
        <v>#DIV/0!</v>
      </c>
      <c r="F98" s="27" t="e">
        <f t="shared" si="114"/>
        <v>#DIV/0!</v>
      </c>
      <c r="G98" s="24"/>
      <c r="H98" s="24"/>
      <c r="I98" s="28" t="e">
        <f t="shared" si="115"/>
        <v>#DIV/0!</v>
      </c>
      <c r="J98" s="26" t="e">
        <f t="shared" si="116"/>
        <v>#DIV/0!</v>
      </c>
      <c r="K98" s="29" t="e">
        <f t="shared" si="117"/>
        <v>#DIV/0!</v>
      </c>
      <c r="L98" s="30"/>
      <c r="M98" s="25" t="e">
        <f t="shared" si="118"/>
        <v>#DIV/0!</v>
      </c>
      <c r="N98" s="31" t="e">
        <f t="shared" si="119"/>
        <v>#DIV/0!</v>
      </c>
      <c r="O98" s="30"/>
      <c r="P98" s="30"/>
      <c r="Q98" s="32" t="e">
        <f t="shared" si="120"/>
        <v>#DIV/0!</v>
      </c>
      <c r="R98" s="26" t="e">
        <f t="shared" si="121"/>
        <v>#DIV/0!</v>
      </c>
      <c r="S98" s="27" t="e">
        <f t="shared" si="122"/>
        <v>#DIV/0!</v>
      </c>
      <c r="T98" s="28"/>
      <c r="U98" s="31">
        <f t="shared" si="123"/>
        <v>0</v>
      </c>
      <c r="V98" s="27" t="str">
        <f t="shared" si="124"/>
        <v>0</v>
      </c>
      <c r="W98" s="24"/>
      <c r="X98" s="24"/>
      <c r="Y98" s="32"/>
      <c r="Z98" s="33">
        <f t="shared" si="125"/>
        <v>0</v>
      </c>
      <c r="AA98" s="27" t="str">
        <f t="shared" si="126"/>
        <v>15</v>
      </c>
      <c r="AB98" s="24"/>
      <c r="AC98" s="24"/>
      <c r="AD98" s="32">
        <f t="shared" si="127"/>
        <v>0</v>
      </c>
      <c r="AE98" s="27" t="str">
        <f t="shared" si="128"/>
        <v>0</v>
      </c>
      <c r="AF98" s="36">
        <f>IFERROR(VLOOKUP(AO98,Cláusulas!A:F,3,0),0)</f>
        <v>0</v>
      </c>
      <c r="AG98" s="36">
        <f>IFERROR(VLOOKUP(AO98,Cláusulas!A:F,4,0),0)</f>
        <v>0</v>
      </c>
      <c r="AH98" s="36">
        <f>IFERROR(VLOOKUP(AO98,Cláusulas!A:F,5,0),0)</f>
        <v>0</v>
      </c>
      <c r="AI98" s="36">
        <f>IFERROR(VLOOKUP(AO98,Saúde!A:Z,2,0),0)</f>
        <v>0</v>
      </c>
      <c r="AJ98" s="37"/>
      <c r="AK98" s="37">
        <v>0</v>
      </c>
      <c r="AL98" s="37">
        <v>0</v>
      </c>
      <c r="AM98" s="38" t="e">
        <f t="shared" si="129"/>
        <v>#DIV/0!</v>
      </c>
      <c r="AN98" s="39" t="e">
        <f t="shared" si="130"/>
        <v>#DIV/0!</v>
      </c>
      <c r="AO98" s="40" t="s">
        <v>322</v>
      </c>
      <c r="AP98" s="54" t="s">
        <v>323</v>
      </c>
      <c r="AQ98" s="46" t="s">
        <v>324</v>
      </c>
    </row>
    <row r="99" spans="1:43" ht="12.75" customHeight="1">
      <c r="A99" s="42" t="s">
        <v>325</v>
      </c>
      <c r="B99" s="24"/>
      <c r="C99" s="24"/>
      <c r="D99" s="25" t="e">
        <f t="shared" si="112"/>
        <v>#DIV/0!</v>
      </c>
      <c r="E99" s="26" t="e">
        <f t="shared" si="113"/>
        <v>#DIV/0!</v>
      </c>
      <c r="F99" s="27" t="e">
        <f t="shared" si="114"/>
        <v>#DIV/0!</v>
      </c>
      <c r="G99" s="24"/>
      <c r="H99" s="24"/>
      <c r="I99" s="28" t="e">
        <f t="shared" si="115"/>
        <v>#DIV/0!</v>
      </c>
      <c r="J99" s="26" t="e">
        <f t="shared" si="116"/>
        <v>#DIV/0!</v>
      </c>
      <c r="K99" s="29" t="e">
        <f t="shared" si="117"/>
        <v>#DIV/0!</v>
      </c>
      <c r="L99" s="30"/>
      <c r="M99" s="25" t="e">
        <f t="shared" si="118"/>
        <v>#DIV/0!</v>
      </c>
      <c r="N99" s="31" t="e">
        <f t="shared" si="119"/>
        <v>#DIV/0!</v>
      </c>
      <c r="O99" s="30"/>
      <c r="P99" s="30"/>
      <c r="Q99" s="32" t="e">
        <f t="shared" si="120"/>
        <v>#DIV/0!</v>
      </c>
      <c r="R99" s="26" t="e">
        <f t="shared" si="121"/>
        <v>#DIV/0!</v>
      </c>
      <c r="S99" s="27" t="e">
        <f t="shared" si="122"/>
        <v>#DIV/0!</v>
      </c>
      <c r="T99" s="28"/>
      <c r="U99" s="31">
        <f t="shared" si="123"/>
        <v>0</v>
      </c>
      <c r="V99" s="27" t="str">
        <f t="shared" si="124"/>
        <v>0</v>
      </c>
      <c r="W99" s="24"/>
      <c r="X99" s="24"/>
      <c r="Y99" s="32"/>
      <c r="Z99" s="33">
        <f t="shared" si="125"/>
        <v>0</v>
      </c>
      <c r="AA99" s="27" t="str">
        <f t="shared" si="126"/>
        <v>15</v>
      </c>
      <c r="AB99" s="24"/>
      <c r="AC99" s="24"/>
      <c r="AD99" s="32">
        <f t="shared" si="127"/>
        <v>0</v>
      </c>
      <c r="AE99" s="27" t="str">
        <f t="shared" si="128"/>
        <v>0</v>
      </c>
      <c r="AF99" s="36">
        <f>IFERROR(VLOOKUP(AO99,Cláusulas!A:F,3,0),0)</f>
        <v>0</v>
      </c>
      <c r="AG99" s="36">
        <f>IFERROR(VLOOKUP(AO99,Cláusulas!A:F,4,0),0)</f>
        <v>0</v>
      </c>
      <c r="AH99" s="36">
        <f>IFERROR(VLOOKUP(AO99,Cláusulas!A:F,5,0),0)</f>
        <v>0</v>
      </c>
      <c r="AI99" s="36">
        <f>IFERROR(VLOOKUP(AO99,Saúde!A:Z,2,0),0)</f>
        <v>0</v>
      </c>
      <c r="AJ99" s="37"/>
      <c r="AK99" s="37">
        <v>0</v>
      </c>
      <c r="AL99" s="37">
        <v>0</v>
      </c>
      <c r="AM99" s="38" t="e">
        <f t="shared" si="129"/>
        <v>#DIV/0!</v>
      </c>
      <c r="AN99" s="39" t="e">
        <f t="shared" si="130"/>
        <v>#DIV/0!</v>
      </c>
      <c r="AO99" s="40" t="s">
        <v>326</v>
      </c>
      <c r="AP99" s="54" t="s">
        <v>327</v>
      </c>
      <c r="AQ99" s="46" t="s">
        <v>328</v>
      </c>
    </row>
    <row r="100" spans="1:43" ht="12.75" customHeight="1">
      <c r="A100" s="42" t="s">
        <v>329</v>
      </c>
      <c r="B100" s="24"/>
      <c r="C100" s="24"/>
      <c r="D100" s="25" t="e">
        <f t="shared" si="112"/>
        <v>#DIV/0!</v>
      </c>
      <c r="E100" s="26" t="e">
        <f t="shared" si="113"/>
        <v>#DIV/0!</v>
      </c>
      <c r="F100" s="27" t="e">
        <f t="shared" si="114"/>
        <v>#DIV/0!</v>
      </c>
      <c r="G100" s="24"/>
      <c r="H100" s="24"/>
      <c r="I100" s="28" t="e">
        <f t="shared" si="115"/>
        <v>#DIV/0!</v>
      </c>
      <c r="J100" s="26" t="e">
        <f t="shared" si="116"/>
        <v>#DIV/0!</v>
      </c>
      <c r="K100" s="29" t="e">
        <f t="shared" si="117"/>
        <v>#DIV/0!</v>
      </c>
      <c r="L100" s="30"/>
      <c r="M100" s="25" t="e">
        <f t="shared" si="118"/>
        <v>#DIV/0!</v>
      </c>
      <c r="N100" s="31" t="e">
        <f t="shared" si="119"/>
        <v>#DIV/0!</v>
      </c>
      <c r="O100" s="30"/>
      <c r="P100" s="30"/>
      <c r="Q100" s="32" t="e">
        <f t="shared" si="120"/>
        <v>#DIV/0!</v>
      </c>
      <c r="R100" s="26" t="e">
        <f t="shared" si="121"/>
        <v>#DIV/0!</v>
      </c>
      <c r="S100" s="27" t="e">
        <f t="shared" si="122"/>
        <v>#DIV/0!</v>
      </c>
      <c r="T100" s="28"/>
      <c r="U100" s="31">
        <f t="shared" si="123"/>
        <v>0</v>
      </c>
      <c r="V100" s="27" t="str">
        <f t="shared" si="124"/>
        <v>0</v>
      </c>
      <c r="W100" s="24"/>
      <c r="X100" s="24"/>
      <c r="Y100" s="32"/>
      <c r="Z100" s="33">
        <f t="shared" si="125"/>
        <v>0</v>
      </c>
      <c r="AA100" s="27" t="str">
        <f t="shared" si="126"/>
        <v>15</v>
      </c>
      <c r="AB100" s="24"/>
      <c r="AC100" s="24"/>
      <c r="AD100" s="32">
        <f t="shared" si="127"/>
        <v>0</v>
      </c>
      <c r="AE100" s="27" t="str">
        <f t="shared" si="128"/>
        <v>0</v>
      </c>
      <c r="AF100" s="36">
        <f>IFERROR(VLOOKUP(AO100,Cláusulas!A:F,3,0),0)</f>
        <v>0</v>
      </c>
      <c r="AG100" s="36">
        <f>IFERROR(VLOOKUP(AO100,Cláusulas!A:F,4,0),0)</f>
        <v>0</v>
      </c>
      <c r="AH100" s="36">
        <f>IFERROR(VLOOKUP(AO100,Cláusulas!A:F,5,0),0)</f>
        <v>0</v>
      </c>
      <c r="AI100" s="36">
        <f>IFERROR(VLOOKUP(AO100,Saúde!A:Z,2,0),0)</f>
        <v>0</v>
      </c>
      <c r="AJ100" s="37"/>
      <c r="AK100" s="37">
        <v>0</v>
      </c>
      <c r="AL100" s="37">
        <v>0</v>
      </c>
      <c r="AM100" s="38" t="e">
        <f t="shared" si="129"/>
        <v>#DIV/0!</v>
      </c>
      <c r="AN100" s="39" t="e">
        <f t="shared" si="130"/>
        <v>#DIV/0!</v>
      </c>
      <c r="AO100" s="40" t="s">
        <v>330</v>
      </c>
      <c r="AP100" s="54" t="s">
        <v>331</v>
      </c>
      <c r="AQ100" s="46" t="s">
        <v>332</v>
      </c>
    </row>
    <row r="101" spans="1:43" ht="12.75" customHeight="1">
      <c r="A101" s="42" t="s">
        <v>333</v>
      </c>
      <c r="B101" s="24"/>
      <c r="C101" s="24"/>
      <c r="D101" s="25" t="e">
        <f t="shared" si="112"/>
        <v>#DIV/0!</v>
      </c>
      <c r="E101" s="26" t="e">
        <f t="shared" si="113"/>
        <v>#DIV/0!</v>
      </c>
      <c r="F101" s="27" t="e">
        <f t="shared" si="114"/>
        <v>#DIV/0!</v>
      </c>
      <c r="G101" s="24"/>
      <c r="H101" s="24"/>
      <c r="I101" s="28" t="e">
        <f t="shared" si="115"/>
        <v>#DIV/0!</v>
      </c>
      <c r="J101" s="26" t="e">
        <f t="shared" si="116"/>
        <v>#DIV/0!</v>
      </c>
      <c r="K101" s="29" t="e">
        <f t="shared" si="117"/>
        <v>#DIV/0!</v>
      </c>
      <c r="L101" s="30"/>
      <c r="M101" s="25" t="e">
        <f t="shared" si="118"/>
        <v>#DIV/0!</v>
      </c>
      <c r="N101" s="31" t="e">
        <f t="shared" si="119"/>
        <v>#DIV/0!</v>
      </c>
      <c r="O101" s="30"/>
      <c r="P101" s="30"/>
      <c r="Q101" s="32" t="e">
        <f t="shared" si="120"/>
        <v>#DIV/0!</v>
      </c>
      <c r="R101" s="26" t="e">
        <f t="shared" si="121"/>
        <v>#DIV/0!</v>
      </c>
      <c r="S101" s="27" t="e">
        <f t="shared" si="122"/>
        <v>#DIV/0!</v>
      </c>
      <c r="T101" s="28"/>
      <c r="U101" s="31">
        <f t="shared" si="123"/>
        <v>0</v>
      </c>
      <c r="V101" s="27" t="str">
        <f t="shared" si="124"/>
        <v>0</v>
      </c>
      <c r="W101" s="24"/>
      <c r="X101" s="24"/>
      <c r="Y101" s="32"/>
      <c r="Z101" s="33">
        <f t="shared" si="125"/>
        <v>0</v>
      </c>
      <c r="AA101" s="27" t="str">
        <f t="shared" si="126"/>
        <v>15</v>
      </c>
      <c r="AB101" s="24"/>
      <c r="AC101" s="24"/>
      <c r="AD101" s="32">
        <f t="shared" si="127"/>
        <v>0</v>
      </c>
      <c r="AE101" s="27" t="str">
        <f t="shared" si="128"/>
        <v>0</v>
      </c>
      <c r="AF101" s="36">
        <f>IFERROR(VLOOKUP(AO101,Cláusulas!A:F,3,0),0)</f>
        <v>0</v>
      </c>
      <c r="AG101" s="36">
        <f>IFERROR(VLOOKUP(AO101,Cláusulas!A:F,4,0),0)</f>
        <v>0</v>
      </c>
      <c r="AH101" s="36">
        <f>IFERROR(VLOOKUP(AO101,Cláusulas!A:F,5,0),0)</f>
        <v>0</v>
      </c>
      <c r="AI101" s="36">
        <f>IFERROR(VLOOKUP(AO101,Saúde!A:Z,2,0),0)</f>
        <v>0</v>
      </c>
      <c r="AJ101" s="37"/>
      <c r="AK101" s="37">
        <v>0</v>
      </c>
      <c r="AL101" s="37">
        <v>0</v>
      </c>
      <c r="AM101" s="38" t="e">
        <f t="shared" si="129"/>
        <v>#DIV/0!</v>
      </c>
      <c r="AN101" s="39" t="e">
        <f t="shared" si="130"/>
        <v>#DIV/0!</v>
      </c>
      <c r="AO101" s="40" t="s">
        <v>334</v>
      </c>
      <c r="AP101" s="54" t="s">
        <v>335</v>
      </c>
      <c r="AQ101" s="46" t="s">
        <v>336</v>
      </c>
    </row>
    <row r="102" spans="1:43" ht="12.75" customHeight="1">
      <c r="A102" s="42" t="s">
        <v>337</v>
      </c>
      <c r="B102" s="24"/>
      <c r="C102" s="24"/>
      <c r="D102" s="25" t="e">
        <f t="shared" si="112"/>
        <v>#DIV/0!</v>
      </c>
      <c r="E102" s="26" t="e">
        <f t="shared" si="113"/>
        <v>#DIV/0!</v>
      </c>
      <c r="F102" s="27" t="e">
        <f t="shared" si="114"/>
        <v>#DIV/0!</v>
      </c>
      <c r="G102" s="24"/>
      <c r="H102" s="24"/>
      <c r="I102" s="28" t="e">
        <f t="shared" si="115"/>
        <v>#DIV/0!</v>
      </c>
      <c r="J102" s="26" t="e">
        <f t="shared" si="116"/>
        <v>#DIV/0!</v>
      </c>
      <c r="K102" s="29" t="e">
        <f t="shared" si="117"/>
        <v>#DIV/0!</v>
      </c>
      <c r="L102" s="30"/>
      <c r="M102" s="25" t="e">
        <f t="shared" si="118"/>
        <v>#DIV/0!</v>
      </c>
      <c r="N102" s="31" t="e">
        <f t="shared" si="119"/>
        <v>#DIV/0!</v>
      </c>
      <c r="O102" s="30"/>
      <c r="P102" s="30"/>
      <c r="Q102" s="32" t="e">
        <f t="shared" si="120"/>
        <v>#DIV/0!</v>
      </c>
      <c r="R102" s="26" t="e">
        <f t="shared" si="121"/>
        <v>#DIV/0!</v>
      </c>
      <c r="S102" s="27" t="e">
        <f t="shared" si="122"/>
        <v>#DIV/0!</v>
      </c>
      <c r="T102" s="28"/>
      <c r="U102" s="31">
        <f t="shared" si="123"/>
        <v>0</v>
      </c>
      <c r="V102" s="27" t="str">
        <f t="shared" si="124"/>
        <v>0</v>
      </c>
      <c r="W102" s="24"/>
      <c r="X102" s="24"/>
      <c r="Y102" s="32"/>
      <c r="Z102" s="33">
        <f t="shared" si="125"/>
        <v>0</v>
      </c>
      <c r="AA102" s="27" t="str">
        <f t="shared" si="126"/>
        <v>15</v>
      </c>
      <c r="AB102" s="24"/>
      <c r="AC102" s="24"/>
      <c r="AD102" s="32">
        <f t="shared" si="127"/>
        <v>0</v>
      </c>
      <c r="AE102" s="27" t="str">
        <f t="shared" si="128"/>
        <v>0</v>
      </c>
      <c r="AF102" s="36">
        <f>IFERROR(VLOOKUP(AO102,Cláusulas!A:F,3,0),0)</f>
        <v>0</v>
      </c>
      <c r="AG102" s="36">
        <f>IFERROR(VLOOKUP(AO102,Cláusulas!A:F,4,0),0)</f>
        <v>0</v>
      </c>
      <c r="AH102" s="36">
        <f>IFERROR(VLOOKUP(AO102,Cláusulas!A:F,5,0),0)</f>
        <v>0</v>
      </c>
      <c r="AI102" s="36">
        <f>IFERROR(VLOOKUP(AO102,Saúde!A:Z,2,0),0)</f>
        <v>0</v>
      </c>
      <c r="AJ102" s="37"/>
      <c r="AK102" s="37">
        <v>0</v>
      </c>
      <c r="AL102" s="37">
        <v>0</v>
      </c>
      <c r="AM102" s="38" t="e">
        <f t="shared" si="129"/>
        <v>#DIV/0!</v>
      </c>
      <c r="AN102" s="39" t="e">
        <f t="shared" si="130"/>
        <v>#DIV/0!</v>
      </c>
      <c r="AO102" s="40" t="s">
        <v>338</v>
      </c>
      <c r="AP102" s="54" t="s">
        <v>339</v>
      </c>
      <c r="AQ102" s="46" t="s">
        <v>340</v>
      </c>
    </row>
    <row r="103" spans="1:43" ht="12.75" customHeight="1">
      <c r="A103" s="42" t="s">
        <v>341</v>
      </c>
      <c r="B103" s="24"/>
      <c r="C103" s="24"/>
      <c r="D103" s="25" t="e">
        <f t="shared" si="112"/>
        <v>#DIV/0!</v>
      </c>
      <c r="E103" s="26" t="e">
        <f t="shared" si="113"/>
        <v>#DIV/0!</v>
      </c>
      <c r="F103" s="27" t="e">
        <f t="shared" si="114"/>
        <v>#DIV/0!</v>
      </c>
      <c r="G103" s="24"/>
      <c r="H103" s="24"/>
      <c r="I103" s="28" t="e">
        <f t="shared" si="115"/>
        <v>#DIV/0!</v>
      </c>
      <c r="J103" s="26" t="e">
        <f t="shared" si="116"/>
        <v>#DIV/0!</v>
      </c>
      <c r="K103" s="29" t="e">
        <f t="shared" si="117"/>
        <v>#DIV/0!</v>
      </c>
      <c r="L103" s="30"/>
      <c r="M103" s="25" t="e">
        <f t="shared" si="118"/>
        <v>#DIV/0!</v>
      </c>
      <c r="N103" s="31" t="e">
        <f t="shared" si="119"/>
        <v>#DIV/0!</v>
      </c>
      <c r="O103" s="30"/>
      <c r="P103" s="30"/>
      <c r="Q103" s="32" t="e">
        <f t="shared" si="120"/>
        <v>#DIV/0!</v>
      </c>
      <c r="R103" s="26" t="e">
        <f t="shared" si="121"/>
        <v>#DIV/0!</v>
      </c>
      <c r="S103" s="27" t="e">
        <f t="shared" si="122"/>
        <v>#DIV/0!</v>
      </c>
      <c r="T103" s="28"/>
      <c r="U103" s="31">
        <f t="shared" si="123"/>
        <v>0</v>
      </c>
      <c r="V103" s="27" t="str">
        <f t="shared" si="124"/>
        <v>0</v>
      </c>
      <c r="W103" s="24"/>
      <c r="X103" s="24"/>
      <c r="Y103" s="32"/>
      <c r="Z103" s="33">
        <f t="shared" si="125"/>
        <v>0</v>
      </c>
      <c r="AA103" s="27" t="str">
        <f t="shared" si="126"/>
        <v>15</v>
      </c>
      <c r="AB103" s="24"/>
      <c r="AC103" s="24"/>
      <c r="AD103" s="32">
        <f t="shared" si="127"/>
        <v>0</v>
      </c>
      <c r="AE103" s="27" t="str">
        <f t="shared" si="128"/>
        <v>0</v>
      </c>
      <c r="AF103" s="36">
        <f>IFERROR(VLOOKUP(AO103,Cláusulas!A:F,3,0),0)</f>
        <v>0</v>
      </c>
      <c r="AG103" s="36">
        <f>IFERROR(VLOOKUP(AO103,Cláusulas!A:F,4,0),0)</f>
        <v>0</v>
      </c>
      <c r="AH103" s="36">
        <f>IFERROR(VLOOKUP(AO103,Cláusulas!A:F,5,0),0)</f>
        <v>0</v>
      </c>
      <c r="AI103" s="36">
        <f>IFERROR(VLOOKUP(AO103,Saúde!A:Z,2,0),0)</f>
        <v>0</v>
      </c>
      <c r="AJ103" s="37"/>
      <c r="AK103" s="37">
        <v>0</v>
      </c>
      <c r="AL103" s="37">
        <v>0</v>
      </c>
      <c r="AM103" s="38" t="e">
        <f t="shared" si="129"/>
        <v>#DIV/0!</v>
      </c>
      <c r="AN103" s="39" t="e">
        <f t="shared" si="130"/>
        <v>#DIV/0!</v>
      </c>
      <c r="AO103" s="40" t="s">
        <v>342</v>
      </c>
      <c r="AP103" s="54" t="s">
        <v>343</v>
      </c>
      <c r="AQ103" s="46" t="s">
        <v>344</v>
      </c>
    </row>
    <row r="104" spans="1:43" ht="12.75" customHeight="1">
      <c r="A104" s="42" t="s">
        <v>345</v>
      </c>
      <c r="B104" s="24"/>
      <c r="C104" s="24"/>
      <c r="D104" s="25" t="e">
        <f t="shared" si="112"/>
        <v>#DIV/0!</v>
      </c>
      <c r="E104" s="26" t="e">
        <f t="shared" si="113"/>
        <v>#DIV/0!</v>
      </c>
      <c r="F104" s="27" t="e">
        <f t="shared" si="114"/>
        <v>#DIV/0!</v>
      </c>
      <c r="G104" s="24"/>
      <c r="H104" s="24"/>
      <c r="I104" s="28" t="e">
        <f t="shared" si="115"/>
        <v>#DIV/0!</v>
      </c>
      <c r="J104" s="26" t="e">
        <f t="shared" si="116"/>
        <v>#DIV/0!</v>
      </c>
      <c r="K104" s="29" t="e">
        <f t="shared" si="117"/>
        <v>#DIV/0!</v>
      </c>
      <c r="L104" s="30"/>
      <c r="M104" s="25" t="e">
        <f t="shared" si="118"/>
        <v>#DIV/0!</v>
      </c>
      <c r="N104" s="31" t="e">
        <f t="shared" si="119"/>
        <v>#DIV/0!</v>
      </c>
      <c r="O104" s="30"/>
      <c r="P104" s="30"/>
      <c r="Q104" s="32" t="e">
        <f t="shared" si="120"/>
        <v>#DIV/0!</v>
      </c>
      <c r="R104" s="26" t="e">
        <f t="shared" si="121"/>
        <v>#DIV/0!</v>
      </c>
      <c r="S104" s="27" t="e">
        <f t="shared" si="122"/>
        <v>#DIV/0!</v>
      </c>
      <c r="T104" s="28"/>
      <c r="U104" s="31">
        <f t="shared" si="123"/>
        <v>0</v>
      </c>
      <c r="V104" s="27" t="str">
        <f t="shared" si="124"/>
        <v>0</v>
      </c>
      <c r="W104" s="24"/>
      <c r="X104" s="24"/>
      <c r="Y104" s="32"/>
      <c r="Z104" s="33">
        <f t="shared" si="125"/>
        <v>0</v>
      </c>
      <c r="AA104" s="27" t="str">
        <f t="shared" si="126"/>
        <v>15</v>
      </c>
      <c r="AB104" s="24"/>
      <c r="AC104" s="24"/>
      <c r="AD104" s="32">
        <f t="shared" si="127"/>
        <v>0</v>
      </c>
      <c r="AE104" s="27" t="str">
        <f t="shared" si="128"/>
        <v>0</v>
      </c>
      <c r="AF104" s="36">
        <f>IFERROR(VLOOKUP(AO104,Cláusulas!A:F,3,0),0)</f>
        <v>0</v>
      </c>
      <c r="AG104" s="36">
        <f>IFERROR(VLOOKUP(AO104,Cláusulas!A:F,4,0),0)</f>
        <v>0</v>
      </c>
      <c r="AH104" s="36">
        <f>IFERROR(VLOOKUP(AO104,Cláusulas!A:F,5,0),0)</f>
        <v>0</v>
      </c>
      <c r="AI104" s="36">
        <f>IFERROR(VLOOKUP(AO104,Saúde!A:Z,2,0),0)</f>
        <v>0</v>
      </c>
      <c r="AJ104" s="37"/>
      <c r="AK104" s="37">
        <v>0</v>
      </c>
      <c r="AL104" s="37">
        <v>0</v>
      </c>
      <c r="AM104" s="38" t="e">
        <f t="shared" si="129"/>
        <v>#DIV/0!</v>
      </c>
      <c r="AN104" s="39" t="e">
        <f t="shared" ref="AN104:AN119" si="131">IF(AM104&gt;=95,"EXCELÊNCIA",IF(AND(AM104&lt;95,AM104&gt;=90),"OURO",IF(AND(AM104&lt;90,AM104&gt;=80),"PRATA",IF(AND(AM104&gt;=70,AM104&lt;80),"BRONZE",IF(AND(AM104&lt;70),"INICIAL")))))</f>
        <v>#DIV/0!</v>
      </c>
      <c r="AO104" s="40" t="s">
        <v>346</v>
      </c>
      <c r="AP104" s="54" t="s">
        <v>347</v>
      </c>
      <c r="AQ104" s="46" t="s">
        <v>348</v>
      </c>
    </row>
    <row r="105" spans="1:43" ht="12.75" customHeight="1">
      <c r="A105" s="42" t="s">
        <v>349</v>
      </c>
      <c r="B105" s="24"/>
      <c r="C105" s="24"/>
      <c r="D105" s="25" t="e">
        <f t="shared" si="112"/>
        <v>#DIV/0!</v>
      </c>
      <c r="E105" s="26" t="e">
        <f t="shared" si="113"/>
        <v>#DIV/0!</v>
      </c>
      <c r="F105" s="27" t="e">
        <f t="shared" si="114"/>
        <v>#DIV/0!</v>
      </c>
      <c r="G105" s="24"/>
      <c r="H105" s="24"/>
      <c r="I105" s="28" t="e">
        <f t="shared" si="115"/>
        <v>#DIV/0!</v>
      </c>
      <c r="J105" s="26" t="e">
        <f t="shared" si="116"/>
        <v>#DIV/0!</v>
      </c>
      <c r="K105" s="29" t="e">
        <f t="shared" si="117"/>
        <v>#DIV/0!</v>
      </c>
      <c r="L105" s="30"/>
      <c r="M105" s="25" t="e">
        <f t="shared" si="118"/>
        <v>#DIV/0!</v>
      </c>
      <c r="N105" s="31" t="e">
        <f t="shared" si="119"/>
        <v>#DIV/0!</v>
      </c>
      <c r="O105" s="30"/>
      <c r="P105" s="30"/>
      <c r="Q105" s="32" t="e">
        <f t="shared" si="120"/>
        <v>#DIV/0!</v>
      </c>
      <c r="R105" s="26" t="e">
        <f t="shared" si="121"/>
        <v>#DIV/0!</v>
      </c>
      <c r="S105" s="27" t="e">
        <f t="shared" si="122"/>
        <v>#DIV/0!</v>
      </c>
      <c r="T105" s="28"/>
      <c r="U105" s="31">
        <f t="shared" si="123"/>
        <v>0</v>
      </c>
      <c r="V105" s="27" t="str">
        <f t="shared" si="124"/>
        <v>0</v>
      </c>
      <c r="W105" s="24"/>
      <c r="X105" s="24"/>
      <c r="Y105" s="32"/>
      <c r="Z105" s="33">
        <f t="shared" si="125"/>
        <v>0</v>
      </c>
      <c r="AA105" s="27" t="str">
        <f t="shared" si="126"/>
        <v>15</v>
      </c>
      <c r="AB105" s="24"/>
      <c r="AC105" s="24"/>
      <c r="AD105" s="32">
        <f t="shared" si="127"/>
        <v>0</v>
      </c>
      <c r="AE105" s="27" t="str">
        <f t="shared" si="128"/>
        <v>0</v>
      </c>
      <c r="AF105" s="36">
        <f>IFERROR(VLOOKUP(AO105,Cláusulas!A:F,3,0),0)</f>
        <v>0</v>
      </c>
      <c r="AG105" s="36">
        <f>IFERROR(VLOOKUP(AO105,Cláusulas!A:F,4,0),0)</f>
        <v>0</v>
      </c>
      <c r="AH105" s="36">
        <f>IFERROR(VLOOKUP(AO105,Cláusulas!A:F,5,0),0)</f>
        <v>0</v>
      </c>
      <c r="AI105" s="36">
        <f>IFERROR(VLOOKUP(AO105,Saúde!A:Z,2,0),0)</f>
        <v>0</v>
      </c>
      <c r="AJ105" s="37"/>
      <c r="AK105" s="37">
        <v>0</v>
      </c>
      <c r="AL105" s="37">
        <v>0</v>
      </c>
      <c r="AM105" s="38" t="e">
        <f t="shared" si="129"/>
        <v>#DIV/0!</v>
      </c>
      <c r="AN105" s="39" t="e">
        <f t="shared" si="131"/>
        <v>#DIV/0!</v>
      </c>
      <c r="AO105" s="40" t="s">
        <v>350</v>
      </c>
      <c r="AP105" s="54" t="s">
        <v>351</v>
      </c>
      <c r="AQ105" s="46" t="s">
        <v>352</v>
      </c>
    </row>
    <row r="106" spans="1:43" ht="12.75" customHeight="1">
      <c r="A106" s="42" t="s">
        <v>353</v>
      </c>
      <c r="B106" s="24"/>
      <c r="C106" s="24"/>
      <c r="D106" s="25" t="e">
        <f t="shared" si="112"/>
        <v>#DIV/0!</v>
      </c>
      <c r="E106" s="26" t="e">
        <f t="shared" si="113"/>
        <v>#DIV/0!</v>
      </c>
      <c r="F106" s="27" t="e">
        <f t="shared" si="114"/>
        <v>#DIV/0!</v>
      </c>
      <c r="G106" s="24"/>
      <c r="H106" s="24"/>
      <c r="I106" s="28" t="e">
        <f t="shared" si="115"/>
        <v>#DIV/0!</v>
      </c>
      <c r="J106" s="26" t="e">
        <f t="shared" si="116"/>
        <v>#DIV/0!</v>
      </c>
      <c r="K106" s="29" t="e">
        <f t="shared" si="117"/>
        <v>#DIV/0!</v>
      </c>
      <c r="L106" s="30"/>
      <c r="M106" s="25" t="e">
        <f t="shared" si="118"/>
        <v>#DIV/0!</v>
      </c>
      <c r="N106" s="31" t="e">
        <f t="shared" si="119"/>
        <v>#DIV/0!</v>
      </c>
      <c r="O106" s="30"/>
      <c r="P106" s="30"/>
      <c r="Q106" s="32" t="e">
        <f t="shared" si="120"/>
        <v>#DIV/0!</v>
      </c>
      <c r="R106" s="26" t="e">
        <f t="shared" si="121"/>
        <v>#DIV/0!</v>
      </c>
      <c r="S106" s="27" t="e">
        <f t="shared" si="122"/>
        <v>#DIV/0!</v>
      </c>
      <c r="T106" s="28"/>
      <c r="U106" s="31">
        <f t="shared" si="123"/>
        <v>0</v>
      </c>
      <c r="V106" s="27" t="str">
        <f t="shared" si="124"/>
        <v>0</v>
      </c>
      <c r="W106" s="24"/>
      <c r="X106" s="24"/>
      <c r="Y106" s="32"/>
      <c r="Z106" s="33">
        <f t="shared" si="125"/>
        <v>0</v>
      </c>
      <c r="AA106" s="27" t="str">
        <f t="shared" si="126"/>
        <v>15</v>
      </c>
      <c r="AB106" s="24"/>
      <c r="AC106" s="24"/>
      <c r="AD106" s="32">
        <f t="shared" si="127"/>
        <v>0</v>
      </c>
      <c r="AE106" s="27" t="str">
        <f t="shared" si="128"/>
        <v>0</v>
      </c>
      <c r="AF106" s="36">
        <f>IFERROR(VLOOKUP(AO106,Cláusulas!A:F,3,0),0)</f>
        <v>0</v>
      </c>
      <c r="AG106" s="36">
        <f>IFERROR(VLOOKUP(AO106,Cláusulas!A:F,4,0),0)</f>
        <v>0</v>
      </c>
      <c r="AH106" s="36">
        <f>IFERROR(VLOOKUP(AO106,Cláusulas!A:F,5,0),0)</f>
        <v>0</v>
      </c>
      <c r="AI106" s="36">
        <f>IFERROR(VLOOKUP(AO106,Saúde!A:Z,2,0),0)</f>
        <v>0</v>
      </c>
      <c r="AJ106" s="37"/>
      <c r="AK106" s="37">
        <v>0</v>
      </c>
      <c r="AL106" s="37">
        <v>0</v>
      </c>
      <c r="AM106" s="38" t="e">
        <f t="shared" si="129"/>
        <v>#DIV/0!</v>
      </c>
      <c r="AN106" s="39" t="e">
        <f t="shared" si="131"/>
        <v>#DIV/0!</v>
      </c>
      <c r="AO106" s="40" t="s">
        <v>354</v>
      </c>
      <c r="AP106" s="54" t="s">
        <v>355</v>
      </c>
      <c r="AQ106" s="46" t="s">
        <v>356</v>
      </c>
    </row>
    <row r="107" spans="1:43" ht="12.75" customHeight="1">
      <c r="A107" s="42" t="s">
        <v>357</v>
      </c>
      <c r="B107" s="24"/>
      <c r="C107" s="24"/>
      <c r="D107" s="25" t="e">
        <f t="shared" si="112"/>
        <v>#DIV/0!</v>
      </c>
      <c r="E107" s="26" t="e">
        <f t="shared" si="113"/>
        <v>#DIV/0!</v>
      </c>
      <c r="F107" s="27" t="e">
        <f t="shared" si="114"/>
        <v>#DIV/0!</v>
      </c>
      <c r="G107" s="24"/>
      <c r="H107" s="24"/>
      <c r="I107" s="28" t="e">
        <f t="shared" si="115"/>
        <v>#DIV/0!</v>
      </c>
      <c r="J107" s="26" t="e">
        <f t="shared" si="116"/>
        <v>#DIV/0!</v>
      </c>
      <c r="K107" s="29" t="e">
        <f t="shared" si="117"/>
        <v>#DIV/0!</v>
      </c>
      <c r="L107" s="30"/>
      <c r="M107" s="25" t="e">
        <f t="shared" si="118"/>
        <v>#DIV/0!</v>
      </c>
      <c r="N107" s="31" t="e">
        <f t="shared" si="119"/>
        <v>#DIV/0!</v>
      </c>
      <c r="O107" s="30"/>
      <c r="P107" s="30"/>
      <c r="Q107" s="32" t="e">
        <f t="shared" si="120"/>
        <v>#DIV/0!</v>
      </c>
      <c r="R107" s="26" t="e">
        <f t="shared" si="121"/>
        <v>#DIV/0!</v>
      </c>
      <c r="S107" s="27" t="e">
        <f t="shared" si="122"/>
        <v>#DIV/0!</v>
      </c>
      <c r="T107" s="28"/>
      <c r="U107" s="31">
        <f t="shared" si="123"/>
        <v>0</v>
      </c>
      <c r="V107" s="27" t="str">
        <f t="shared" si="124"/>
        <v>0</v>
      </c>
      <c r="W107" s="24"/>
      <c r="X107" s="24"/>
      <c r="Y107" s="32"/>
      <c r="Z107" s="33">
        <f t="shared" si="125"/>
        <v>0</v>
      </c>
      <c r="AA107" s="27" t="str">
        <f t="shared" si="126"/>
        <v>15</v>
      </c>
      <c r="AB107" s="24"/>
      <c r="AC107" s="24"/>
      <c r="AD107" s="32">
        <f t="shared" si="127"/>
        <v>0</v>
      </c>
      <c r="AE107" s="27" t="str">
        <f t="shared" si="128"/>
        <v>0</v>
      </c>
      <c r="AF107" s="36">
        <f>IFERROR(VLOOKUP(AO107,Cláusulas!A:F,3,0),0)</f>
        <v>0</v>
      </c>
      <c r="AG107" s="36">
        <f>IFERROR(VLOOKUP(AO107,Cláusulas!A:F,4,0),0)</f>
        <v>0</v>
      </c>
      <c r="AH107" s="36">
        <f>IFERROR(VLOOKUP(AO107,Cláusulas!A:F,5,0),0)</f>
        <v>0</v>
      </c>
      <c r="AI107" s="36">
        <f>IFERROR(VLOOKUP(AO107,Saúde!A:Z,2,0),0)</f>
        <v>0</v>
      </c>
      <c r="AJ107" s="37"/>
      <c r="AK107" s="37">
        <v>0</v>
      </c>
      <c r="AL107" s="37">
        <v>0</v>
      </c>
      <c r="AM107" s="38" t="e">
        <f t="shared" si="129"/>
        <v>#DIV/0!</v>
      </c>
      <c r="AN107" s="39" t="e">
        <f t="shared" si="131"/>
        <v>#DIV/0!</v>
      </c>
      <c r="AO107" s="40" t="s">
        <v>358</v>
      </c>
      <c r="AP107" s="54" t="s">
        <v>359</v>
      </c>
      <c r="AQ107" s="46" t="s">
        <v>360</v>
      </c>
    </row>
    <row r="108" spans="1:43" ht="12.75" customHeight="1">
      <c r="A108" s="42" t="s">
        <v>361</v>
      </c>
      <c r="B108" s="24"/>
      <c r="C108" s="24"/>
      <c r="D108" s="25" t="e">
        <f t="shared" si="112"/>
        <v>#DIV/0!</v>
      </c>
      <c r="E108" s="26" t="e">
        <f t="shared" si="113"/>
        <v>#DIV/0!</v>
      </c>
      <c r="F108" s="27" t="e">
        <f t="shared" si="114"/>
        <v>#DIV/0!</v>
      </c>
      <c r="G108" s="24"/>
      <c r="H108" s="24"/>
      <c r="I108" s="28" t="e">
        <f t="shared" si="115"/>
        <v>#DIV/0!</v>
      </c>
      <c r="J108" s="26" t="e">
        <f t="shared" si="116"/>
        <v>#DIV/0!</v>
      </c>
      <c r="K108" s="29" t="e">
        <f t="shared" si="117"/>
        <v>#DIV/0!</v>
      </c>
      <c r="L108" s="30"/>
      <c r="M108" s="25" t="e">
        <f t="shared" si="118"/>
        <v>#DIV/0!</v>
      </c>
      <c r="N108" s="31" t="e">
        <f t="shared" si="119"/>
        <v>#DIV/0!</v>
      </c>
      <c r="O108" s="30"/>
      <c r="P108" s="30"/>
      <c r="Q108" s="32" t="e">
        <f t="shared" si="120"/>
        <v>#DIV/0!</v>
      </c>
      <c r="R108" s="26" t="e">
        <f t="shared" si="121"/>
        <v>#DIV/0!</v>
      </c>
      <c r="S108" s="27" t="e">
        <f t="shared" si="122"/>
        <v>#DIV/0!</v>
      </c>
      <c r="T108" s="28"/>
      <c r="U108" s="31">
        <f t="shared" si="123"/>
        <v>0</v>
      </c>
      <c r="V108" s="27" t="str">
        <f t="shared" si="124"/>
        <v>0</v>
      </c>
      <c r="W108" s="24"/>
      <c r="X108" s="24"/>
      <c r="Y108" s="32"/>
      <c r="Z108" s="33">
        <f t="shared" si="125"/>
        <v>0</v>
      </c>
      <c r="AA108" s="27" t="str">
        <f t="shared" si="126"/>
        <v>15</v>
      </c>
      <c r="AB108" s="24"/>
      <c r="AC108" s="24"/>
      <c r="AD108" s="32">
        <f t="shared" si="127"/>
        <v>0</v>
      </c>
      <c r="AE108" s="27" t="str">
        <f t="shared" si="128"/>
        <v>0</v>
      </c>
      <c r="AF108" s="36">
        <f>IFERROR(VLOOKUP(AO108,Cláusulas!A:F,3,0),0)</f>
        <v>0</v>
      </c>
      <c r="AG108" s="36">
        <f>IFERROR(VLOOKUP(AO108,Cláusulas!A:F,4,0),0)</f>
        <v>0</v>
      </c>
      <c r="AH108" s="36">
        <f>IFERROR(VLOOKUP(AO108,Cláusulas!A:F,5,0),0)</f>
        <v>0</v>
      </c>
      <c r="AI108" s="36">
        <f>IFERROR(VLOOKUP(AO108,Saúde!A:Z,2,0),0)</f>
        <v>0</v>
      </c>
      <c r="AJ108" s="37"/>
      <c r="AK108" s="37">
        <v>0</v>
      </c>
      <c r="AL108" s="37">
        <v>0</v>
      </c>
      <c r="AM108" s="38" t="e">
        <f t="shared" si="129"/>
        <v>#DIV/0!</v>
      </c>
      <c r="AN108" s="39" t="e">
        <f t="shared" si="131"/>
        <v>#DIV/0!</v>
      </c>
      <c r="AO108" s="40" t="s">
        <v>362</v>
      </c>
      <c r="AP108" s="54" t="s">
        <v>363</v>
      </c>
      <c r="AQ108" s="46" t="s">
        <v>364</v>
      </c>
    </row>
    <row r="109" spans="1:43" ht="12.75" customHeight="1">
      <c r="A109" s="42" t="s">
        <v>365</v>
      </c>
      <c r="B109" s="24"/>
      <c r="C109" s="24"/>
      <c r="D109" s="25" t="e">
        <f t="shared" si="112"/>
        <v>#DIV/0!</v>
      </c>
      <c r="E109" s="26" t="e">
        <f t="shared" si="113"/>
        <v>#DIV/0!</v>
      </c>
      <c r="F109" s="27" t="e">
        <f t="shared" si="114"/>
        <v>#DIV/0!</v>
      </c>
      <c r="G109" s="24"/>
      <c r="H109" s="24"/>
      <c r="I109" s="28" t="e">
        <f t="shared" si="115"/>
        <v>#DIV/0!</v>
      </c>
      <c r="J109" s="26" t="e">
        <f t="shared" si="116"/>
        <v>#DIV/0!</v>
      </c>
      <c r="K109" s="29" t="e">
        <f t="shared" si="117"/>
        <v>#DIV/0!</v>
      </c>
      <c r="L109" s="30"/>
      <c r="M109" s="25" t="e">
        <f t="shared" si="118"/>
        <v>#DIV/0!</v>
      </c>
      <c r="N109" s="31" t="e">
        <f t="shared" si="119"/>
        <v>#DIV/0!</v>
      </c>
      <c r="O109" s="30"/>
      <c r="P109" s="30"/>
      <c r="Q109" s="32" t="e">
        <f t="shared" si="120"/>
        <v>#DIV/0!</v>
      </c>
      <c r="R109" s="26" t="e">
        <f t="shared" si="121"/>
        <v>#DIV/0!</v>
      </c>
      <c r="S109" s="27" t="e">
        <f t="shared" si="122"/>
        <v>#DIV/0!</v>
      </c>
      <c r="T109" s="28"/>
      <c r="U109" s="31">
        <f t="shared" si="123"/>
        <v>0</v>
      </c>
      <c r="V109" s="27" t="str">
        <f t="shared" si="124"/>
        <v>0</v>
      </c>
      <c r="W109" s="24"/>
      <c r="X109" s="24"/>
      <c r="Y109" s="32"/>
      <c r="Z109" s="33">
        <f t="shared" si="125"/>
        <v>0</v>
      </c>
      <c r="AA109" s="27" t="str">
        <f t="shared" si="126"/>
        <v>15</v>
      </c>
      <c r="AB109" s="24"/>
      <c r="AC109" s="24"/>
      <c r="AD109" s="32">
        <f t="shared" si="127"/>
        <v>0</v>
      </c>
      <c r="AE109" s="27" t="str">
        <f t="shared" si="128"/>
        <v>0</v>
      </c>
      <c r="AF109" s="36">
        <f>IFERROR(VLOOKUP(AO109,Cláusulas!A:F,3,0),0)</f>
        <v>0</v>
      </c>
      <c r="AG109" s="36">
        <f>IFERROR(VLOOKUP(AO109,Cláusulas!A:F,4,0),0)</f>
        <v>0</v>
      </c>
      <c r="AH109" s="36">
        <f>IFERROR(VLOOKUP(AO109,Cláusulas!A:F,5,0),0)</f>
        <v>0</v>
      </c>
      <c r="AI109" s="36">
        <f>IFERROR(VLOOKUP(AO109,Saúde!A:Z,2,0),0)</f>
        <v>0</v>
      </c>
      <c r="AJ109" s="37"/>
      <c r="AK109" s="37">
        <v>0</v>
      </c>
      <c r="AL109" s="37">
        <v>0</v>
      </c>
      <c r="AM109" s="38" t="e">
        <f t="shared" si="129"/>
        <v>#DIV/0!</v>
      </c>
      <c r="AN109" s="39" t="e">
        <f t="shared" si="131"/>
        <v>#DIV/0!</v>
      </c>
      <c r="AO109" s="40" t="s">
        <v>366</v>
      </c>
      <c r="AP109" s="54" t="s">
        <v>367</v>
      </c>
      <c r="AQ109" s="46" t="s">
        <v>368</v>
      </c>
    </row>
    <row r="110" spans="1:43" ht="12.75" customHeight="1">
      <c r="A110" s="42" t="s">
        <v>369</v>
      </c>
      <c r="B110" s="24"/>
      <c r="C110" s="24"/>
      <c r="D110" s="25" t="e">
        <f t="shared" si="112"/>
        <v>#DIV/0!</v>
      </c>
      <c r="E110" s="26" t="e">
        <f t="shared" si="113"/>
        <v>#DIV/0!</v>
      </c>
      <c r="F110" s="27" t="e">
        <f t="shared" si="114"/>
        <v>#DIV/0!</v>
      </c>
      <c r="G110" s="24"/>
      <c r="H110" s="24"/>
      <c r="I110" s="28" t="e">
        <f t="shared" si="115"/>
        <v>#DIV/0!</v>
      </c>
      <c r="J110" s="26" t="e">
        <f t="shared" si="116"/>
        <v>#DIV/0!</v>
      </c>
      <c r="K110" s="29" t="e">
        <f t="shared" si="117"/>
        <v>#DIV/0!</v>
      </c>
      <c r="L110" s="30"/>
      <c r="M110" s="25" t="e">
        <f t="shared" si="118"/>
        <v>#DIV/0!</v>
      </c>
      <c r="N110" s="31" t="e">
        <f t="shared" si="119"/>
        <v>#DIV/0!</v>
      </c>
      <c r="O110" s="30"/>
      <c r="P110" s="30"/>
      <c r="Q110" s="32" t="e">
        <f t="shared" si="120"/>
        <v>#DIV/0!</v>
      </c>
      <c r="R110" s="26" t="e">
        <f t="shared" si="121"/>
        <v>#DIV/0!</v>
      </c>
      <c r="S110" s="27" t="e">
        <f t="shared" si="122"/>
        <v>#DIV/0!</v>
      </c>
      <c r="T110" s="28"/>
      <c r="U110" s="31">
        <f t="shared" si="123"/>
        <v>0</v>
      </c>
      <c r="V110" s="27" t="str">
        <f t="shared" si="124"/>
        <v>0</v>
      </c>
      <c r="W110" s="24"/>
      <c r="X110" s="24"/>
      <c r="Y110" s="32"/>
      <c r="Z110" s="33">
        <f t="shared" si="125"/>
        <v>0</v>
      </c>
      <c r="AA110" s="27" t="str">
        <f t="shared" si="126"/>
        <v>15</v>
      </c>
      <c r="AB110" s="24"/>
      <c r="AC110" s="24"/>
      <c r="AD110" s="32">
        <f t="shared" si="127"/>
        <v>0</v>
      </c>
      <c r="AE110" s="27" t="str">
        <f t="shared" si="128"/>
        <v>0</v>
      </c>
      <c r="AF110" s="36">
        <f>IFERROR(VLOOKUP(AO110,Cláusulas!A:F,3,0),0)</f>
        <v>0</v>
      </c>
      <c r="AG110" s="36">
        <f>IFERROR(VLOOKUP(AO110,Cláusulas!A:F,4,0),0)</f>
        <v>0</v>
      </c>
      <c r="AH110" s="36">
        <f>IFERROR(VLOOKUP(AO110,Cláusulas!A:F,5,0),0)</f>
        <v>0</v>
      </c>
      <c r="AI110" s="36">
        <f>IFERROR(VLOOKUP(AO110,Saúde!A:Z,2,0),0)</f>
        <v>0</v>
      </c>
      <c r="AJ110" s="37"/>
      <c r="AK110" s="37">
        <v>0</v>
      </c>
      <c r="AL110" s="37">
        <v>0</v>
      </c>
      <c r="AM110" s="38" t="e">
        <f t="shared" si="129"/>
        <v>#DIV/0!</v>
      </c>
      <c r="AN110" s="39" t="e">
        <f t="shared" si="131"/>
        <v>#DIV/0!</v>
      </c>
      <c r="AO110" s="40" t="s">
        <v>370</v>
      </c>
      <c r="AP110" s="54" t="s">
        <v>371</v>
      </c>
      <c r="AQ110" s="46" t="s">
        <v>372</v>
      </c>
    </row>
    <row r="111" spans="1:43" ht="12.75" customHeight="1">
      <c r="A111" s="42" t="s">
        <v>373</v>
      </c>
      <c r="B111" s="24"/>
      <c r="C111" s="24"/>
      <c r="D111" s="25" t="e">
        <f t="shared" si="112"/>
        <v>#DIV/0!</v>
      </c>
      <c r="E111" s="26" t="e">
        <f t="shared" si="113"/>
        <v>#DIV/0!</v>
      </c>
      <c r="F111" s="27" t="e">
        <f t="shared" si="114"/>
        <v>#DIV/0!</v>
      </c>
      <c r="G111" s="24"/>
      <c r="H111" s="24"/>
      <c r="I111" s="28" t="e">
        <f t="shared" si="115"/>
        <v>#DIV/0!</v>
      </c>
      <c r="J111" s="26" t="e">
        <f t="shared" si="116"/>
        <v>#DIV/0!</v>
      </c>
      <c r="K111" s="29" t="e">
        <f t="shared" si="117"/>
        <v>#DIV/0!</v>
      </c>
      <c r="L111" s="30"/>
      <c r="M111" s="25" t="e">
        <f t="shared" si="118"/>
        <v>#DIV/0!</v>
      </c>
      <c r="N111" s="31" t="e">
        <f t="shared" si="119"/>
        <v>#DIV/0!</v>
      </c>
      <c r="O111" s="30"/>
      <c r="P111" s="30"/>
      <c r="Q111" s="32" t="e">
        <f t="shared" si="120"/>
        <v>#DIV/0!</v>
      </c>
      <c r="R111" s="26" t="e">
        <f t="shared" si="121"/>
        <v>#DIV/0!</v>
      </c>
      <c r="S111" s="27" t="e">
        <f t="shared" si="122"/>
        <v>#DIV/0!</v>
      </c>
      <c r="T111" s="28"/>
      <c r="U111" s="31">
        <f t="shared" si="123"/>
        <v>0</v>
      </c>
      <c r="V111" s="27" t="str">
        <f t="shared" si="124"/>
        <v>0</v>
      </c>
      <c r="W111" s="24"/>
      <c r="X111" s="24"/>
      <c r="Y111" s="32"/>
      <c r="Z111" s="33">
        <f t="shared" si="125"/>
        <v>0</v>
      </c>
      <c r="AA111" s="27" t="str">
        <f t="shared" si="126"/>
        <v>15</v>
      </c>
      <c r="AB111" s="24"/>
      <c r="AC111" s="24"/>
      <c r="AD111" s="32">
        <f t="shared" si="127"/>
        <v>0</v>
      </c>
      <c r="AE111" s="27" t="str">
        <f t="shared" si="128"/>
        <v>0</v>
      </c>
      <c r="AF111" s="36">
        <f>IFERROR(VLOOKUP(AO111,Cláusulas!A:F,3,0),0)</f>
        <v>0</v>
      </c>
      <c r="AG111" s="36">
        <f>IFERROR(VLOOKUP(AO111,Cláusulas!A:F,4,0),0)</f>
        <v>0</v>
      </c>
      <c r="AH111" s="36">
        <f>IFERROR(VLOOKUP(AO111,Cláusulas!A:F,5,0),0)</f>
        <v>0</v>
      </c>
      <c r="AI111" s="36">
        <f>IFERROR(VLOOKUP(AO111,Saúde!A:Z,2,0),0)</f>
        <v>0</v>
      </c>
      <c r="AJ111" s="37"/>
      <c r="AK111" s="37">
        <v>0</v>
      </c>
      <c r="AL111" s="37">
        <v>0</v>
      </c>
      <c r="AM111" s="38" t="e">
        <f t="shared" si="129"/>
        <v>#DIV/0!</v>
      </c>
      <c r="AN111" s="39" t="e">
        <f t="shared" si="131"/>
        <v>#DIV/0!</v>
      </c>
      <c r="AO111" s="40" t="s">
        <v>374</v>
      </c>
      <c r="AP111" s="54" t="s">
        <v>375</v>
      </c>
      <c r="AQ111" s="46" t="s">
        <v>376</v>
      </c>
    </row>
    <row r="112" spans="1:43" ht="12.75" customHeight="1">
      <c r="A112" s="42" t="s">
        <v>377</v>
      </c>
      <c r="B112" s="24"/>
      <c r="C112" s="24"/>
      <c r="D112" s="25" t="e">
        <f t="shared" si="112"/>
        <v>#DIV/0!</v>
      </c>
      <c r="E112" s="26" t="e">
        <f t="shared" si="113"/>
        <v>#DIV/0!</v>
      </c>
      <c r="F112" s="27" t="e">
        <f t="shared" si="114"/>
        <v>#DIV/0!</v>
      </c>
      <c r="G112" s="24"/>
      <c r="H112" s="24"/>
      <c r="I112" s="28" t="e">
        <f t="shared" si="115"/>
        <v>#DIV/0!</v>
      </c>
      <c r="J112" s="26" t="e">
        <f t="shared" si="116"/>
        <v>#DIV/0!</v>
      </c>
      <c r="K112" s="29" t="e">
        <f t="shared" si="117"/>
        <v>#DIV/0!</v>
      </c>
      <c r="L112" s="30"/>
      <c r="M112" s="25" t="e">
        <f t="shared" si="118"/>
        <v>#DIV/0!</v>
      </c>
      <c r="N112" s="31" t="e">
        <f t="shared" si="119"/>
        <v>#DIV/0!</v>
      </c>
      <c r="O112" s="30"/>
      <c r="P112" s="30"/>
      <c r="Q112" s="32" t="e">
        <f t="shared" si="120"/>
        <v>#DIV/0!</v>
      </c>
      <c r="R112" s="26" t="e">
        <f t="shared" si="121"/>
        <v>#DIV/0!</v>
      </c>
      <c r="S112" s="27" t="e">
        <f t="shared" si="122"/>
        <v>#DIV/0!</v>
      </c>
      <c r="T112" s="28"/>
      <c r="U112" s="31">
        <f t="shared" si="123"/>
        <v>0</v>
      </c>
      <c r="V112" s="27" t="str">
        <f t="shared" si="124"/>
        <v>0</v>
      </c>
      <c r="W112" s="24"/>
      <c r="X112" s="24"/>
      <c r="Y112" s="32"/>
      <c r="Z112" s="33">
        <f t="shared" si="125"/>
        <v>0</v>
      </c>
      <c r="AA112" s="27" t="str">
        <f t="shared" si="126"/>
        <v>15</v>
      </c>
      <c r="AB112" s="24"/>
      <c r="AC112" s="24"/>
      <c r="AD112" s="32">
        <f t="shared" si="127"/>
        <v>0</v>
      </c>
      <c r="AE112" s="27" t="str">
        <f t="shared" si="128"/>
        <v>0</v>
      </c>
      <c r="AF112" s="36">
        <f>IFERROR(VLOOKUP(AO112,Cláusulas!A:F,3,0),0)</f>
        <v>0</v>
      </c>
      <c r="AG112" s="36">
        <f>IFERROR(VLOOKUP(AO112,Cláusulas!A:F,4,0),0)</f>
        <v>0</v>
      </c>
      <c r="AH112" s="36">
        <f>IFERROR(VLOOKUP(AO112,Cláusulas!A:F,5,0),0)</f>
        <v>0</v>
      </c>
      <c r="AI112" s="36">
        <f>IFERROR(VLOOKUP(AO112,Saúde!A:Z,2,0),0)</f>
        <v>0</v>
      </c>
      <c r="AJ112" s="37"/>
      <c r="AK112" s="37">
        <v>0</v>
      </c>
      <c r="AL112" s="37">
        <v>0</v>
      </c>
      <c r="AM112" s="38" t="e">
        <f t="shared" si="129"/>
        <v>#DIV/0!</v>
      </c>
      <c r="AN112" s="39" t="e">
        <f t="shared" si="131"/>
        <v>#DIV/0!</v>
      </c>
      <c r="AO112" s="40" t="s">
        <v>378</v>
      </c>
      <c r="AP112" s="54" t="s">
        <v>379</v>
      </c>
      <c r="AQ112" s="46" t="s">
        <v>380</v>
      </c>
    </row>
    <row r="113" spans="1:43" ht="12.75" customHeight="1">
      <c r="A113" s="42" t="s">
        <v>381</v>
      </c>
      <c r="B113" s="24"/>
      <c r="C113" s="24"/>
      <c r="D113" s="25" t="e">
        <f t="shared" si="112"/>
        <v>#DIV/0!</v>
      </c>
      <c r="E113" s="26" t="e">
        <f t="shared" si="113"/>
        <v>#DIV/0!</v>
      </c>
      <c r="F113" s="27" t="e">
        <f t="shared" si="114"/>
        <v>#DIV/0!</v>
      </c>
      <c r="G113" s="24"/>
      <c r="H113" s="24"/>
      <c r="I113" s="28" t="e">
        <f t="shared" si="115"/>
        <v>#DIV/0!</v>
      </c>
      <c r="J113" s="26" t="e">
        <f t="shared" si="116"/>
        <v>#DIV/0!</v>
      </c>
      <c r="K113" s="29" t="e">
        <f t="shared" si="117"/>
        <v>#DIV/0!</v>
      </c>
      <c r="L113" s="30"/>
      <c r="M113" s="25" t="e">
        <f t="shared" si="118"/>
        <v>#DIV/0!</v>
      </c>
      <c r="N113" s="31" t="e">
        <f t="shared" si="119"/>
        <v>#DIV/0!</v>
      </c>
      <c r="O113" s="30"/>
      <c r="P113" s="30"/>
      <c r="Q113" s="32" t="e">
        <f t="shared" si="120"/>
        <v>#DIV/0!</v>
      </c>
      <c r="R113" s="26" t="e">
        <f t="shared" si="121"/>
        <v>#DIV/0!</v>
      </c>
      <c r="S113" s="27" t="e">
        <f t="shared" si="122"/>
        <v>#DIV/0!</v>
      </c>
      <c r="T113" s="28"/>
      <c r="U113" s="31">
        <f t="shared" si="123"/>
        <v>0</v>
      </c>
      <c r="V113" s="27" t="str">
        <f t="shared" si="124"/>
        <v>0</v>
      </c>
      <c r="W113" s="24"/>
      <c r="X113" s="24"/>
      <c r="Y113" s="32"/>
      <c r="Z113" s="33">
        <f t="shared" si="125"/>
        <v>0</v>
      </c>
      <c r="AA113" s="27" t="str">
        <f t="shared" si="126"/>
        <v>15</v>
      </c>
      <c r="AB113" s="24"/>
      <c r="AC113" s="24"/>
      <c r="AD113" s="32">
        <f t="shared" si="127"/>
        <v>0</v>
      </c>
      <c r="AE113" s="27" t="str">
        <f t="shared" si="128"/>
        <v>0</v>
      </c>
      <c r="AF113" s="36">
        <f>IFERROR(VLOOKUP(AO113,Cláusulas!A:F,3,0),0)</f>
        <v>0</v>
      </c>
      <c r="AG113" s="36">
        <f>IFERROR(VLOOKUP(AO113,Cláusulas!A:F,4,0),0)</f>
        <v>0</v>
      </c>
      <c r="AH113" s="36">
        <f>IFERROR(VLOOKUP(AO113,Cláusulas!A:F,5,0),0)</f>
        <v>0</v>
      </c>
      <c r="AI113" s="36">
        <f>IFERROR(VLOOKUP(AO113,Saúde!A:Z,2,0),0)</f>
        <v>0</v>
      </c>
      <c r="AJ113" s="37"/>
      <c r="AK113" s="37">
        <v>0</v>
      </c>
      <c r="AL113" s="37">
        <v>0</v>
      </c>
      <c r="AM113" s="38" t="e">
        <f t="shared" si="129"/>
        <v>#DIV/0!</v>
      </c>
      <c r="AN113" s="39" t="e">
        <f t="shared" si="131"/>
        <v>#DIV/0!</v>
      </c>
      <c r="AO113" s="40" t="s">
        <v>382</v>
      </c>
      <c r="AP113" s="54" t="s">
        <v>383</v>
      </c>
      <c r="AQ113" s="46" t="s">
        <v>384</v>
      </c>
    </row>
    <row r="114" spans="1:43" ht="12.75" customHeight="1">
      <c r="A114" s="42" t="s">
        <v>385</v>
      </c>
      <c r="B114" s="24"/>
      <c r="C114" s="24"/>
      <c r="D114" s="25" t="e">
        <f t="shared" si="112"/>
        <v>#DIV/0!</v>
      </c>
      <c r="E114" s="26" t="e">
        <f t="shared" si="113"/>
        <v>#DIV/0!</v>
      </c>
      <c r="F114" s="27" t="e">
        <f t="shared" si="114"/>
        <v>#DIV/0!</v>
      </c>
      <c r="G114" s="24"/>
      <c r="H114" s="24"/>
      <c r="I114" s="28" t="e">
        <f t="shared" si="115"/>
        <v>#DIV/0!</v>
      </c>
      <c r="J114" s="26" t="e">
        <f t="shared" si="116"/>
        <v>#DIV/0!</v>
      </c>
      <c r="K114" s="29" t="e">
        <f t="shared" si="117"/>
        <v>#DIV/0!</v>
      </c>
      <c r="L114" s="30"/>
      <c r="M114" s="25" t="e">
        <f t="shared" si="118"/>
        <v>#DIV/0!</v>
      </c>
      <c r="N114" s="31" t="e">
        <f t="shared" si="119"/>
        <v>#DIV/0!</v>
      </c>
      <c r="O114" s="30"/>
      <c r="P114" s="30"/>
      <c r="Q114" s="32" t="e">
        <f t="shared" si="120"/>
        <v>#DIV/0!</v>
      </c>
      <c r="R114" s="26" t="e">
        <f t="shared" si="121"/>
        <v>#DIV/0!</v>
      </c>
      <c r="S114" s="27" t="e">
        <f t="shared" si="122"/>
        <v>#DIV/0!</v>
      </c>
      <c r="T114" s="28"/>
      <c r="U114" s="31">
        <f t="shared" si="123"/>
        <v>0</v>
      </c>
      <c r="V114" s="27" t="str">
        <f t="shared" si="124"/>
        <v>0</v>
      </c>
      <c r="W114" s="24"/>
      <c r="X114" s="24"/>
      <c r="Y114" s="32"/>
      <c r="Z114" s="33">
        <f t="shared" si="125"/>
        <v>0</v>
      </c>
      <c r="AA114" s="27" t="str">
        <f t="shared" si="126"/>
        <v>15</v>
      </c>
      <c r="AB114" s="24"/>
      <c r="AC114" s="24"/>
      <c r="AD114" s="32">
        <f t="shared" si="127"/>
        <v>0</v>
      </c>
      <c r="AE114" s="27" t="str">
        <f t="shared" si="128"/>
        <v>0</v>
      </c>
      <c r="AF114" s="36">
        <f>IFERROR(VLOOKUP(AO114,Cláusulas!A:F,3,0),0)</f>
        <v>0</v>
      </c>
      <c r="AG114" s="36">
        <f>IFERROR(VLOOKUP(AO114,Cláusulas!A:F,4,0),0)</f>
        <v>0</v>
      </c>
      <c r="AH114" s="36">
        <f>IFERROR(VLOOKUP(AO114,Cláusulas!A:F,5,0),0)</f>
        <v>0</v>
      </c>
      <c r="AI114" s="36">
        <f>IFERROR(VLOOKUP(AO114,Saúde!A:Z,2,0),0)</f>
        <v>0</v>
      </c>
      <c r="AJ114" s="37"/>
      <c r="AK114" s="37">
        <v>0</v>
      </c>
      <c r="AL114" s="37">
        <v>0</v>
      </c>
      <c r="AM114" s="38" t="e">
        <f t="shared" si="129"/>
        <v>#DIV/0!</v>
      </c>
      <c r="AN114" s="39" t="e">
        <f t="shared" si="131"/>
        <v>#DIV/0!</v>
      </c>
      <c r="AO114" s="40" t="s">
        <v>386</v>
      </c>
      <c r="AP114" s="54" t="s">
        <v>387</v>
      </c>
      <c r="AQ114" s="46" t="s">
        <v>388</v>
      </c>
    </row>
    <row r="115" spans="1:43" ht="12.75" customHeight="1">
      <c r="A115" s="42" t="s">
        <v>389</v>
      </c>
      <c r="B115" s="24"/>
      <c r="C115" s="24"/>
      <c r="D115" s="25" t="e">
        <f t="shared" si="112"/>
        <v>#DIV/0!</v>
      </c>
      <c r="E115" s="26" t="e">
        <f t="shared" si="113"/>
        <v>#DIV/0!</v>
      </c>
      <c r="F115" s="27" t="e">
        <f t="shared" si="114"/>
        <v>#DIV/0!</v>
      </c>
      <c r="G115" s="24"/>
      <c r="H115" s="24"/>
      <c r="I115" s="28" t="e">
        <f t="shared" si="115"/>
        <v>#DIV/0!</v>
      </c>
      <c r="J115" s="26" t="e">
        <f t="shared" si="116"/>
        <v>#DIV/0!</v>
      </c>
      <c r="K115" s="29" t="e">
        <f t="shared" si="117"/>
        <v>#DIV/0!</v>
      </c>
      <c r="L115" s="30"/>
      <c r="M115" s="25" t="e">
        <f t="shared" si="118"/>
        <v>#DIV/0!</v>
      </c>
      <c r="N115" s="31" t="e">
        <f t="shared" si="119"/>
        <v>#DIV/0!</v>
      </c>
      <c r="O115" s="30"/>
      <c r="P115" s="30"/>
      <c r="Q115" s="32" t="e">
        <f t="shared" si="120"/>
        <v>#DIV/0!</v>
      </c>
      <c r="R115" s="26" t="e">
        <f t="shared" si="121"/>
        <v>#DIV/0!</v>
      </c>
      <c r="S115" s="27" t="e">
        <f t="shared" si="122"/>
        <v>#DIV/0!</v>
      </c>
      <c r="T115" s="28"/>
      <c r="U115" s="31">
        <f t="shared" si="123"/>
        <v>0</v>
      </c>
      <c r="V115" s="27" t="str">
        <f t="shared" si="124"/>
        <v>0</v>
      </c>
      <c r="W115" s="24"/>
      <c r="X115" s="24"/>
      <c r="Y115" s="32"/>
      <c r="Z115" s="33">
        <f t="shared" si="125"/>
        <v>0</v>
      </c>
      <c r="AA115" s="27" t="str">
        <f t="shared" si="126"/>
        <v>15</v>
      </c>
      <c r="AB115" s="24"/>
      <c r="AC115" s="24"/>
      <c r="AD115" s="32">
        <f t="shared" si="127"/>
        <v>0</v>
      </c>
      <c r="AE115" s="27" t="str">
        <f t="shared" si="128"/>
        <v>0</v>
      </c>
      <c r="AF115" s="36">
        <f>IFERROR(VLOOKUP(AO115,Cláusulas!A:F,3,0),0)</f>
        <v>0</v>
      </c>
      <c r="AG115" s="36">
        <f>IFERROR(VLOOKUP(AO115,Cláusulas!A:F,4,0),0)</f>
        <v>0</v>
      </c>
      <c r="AH115" s="36">
        <f>IFERROR(VLOOKUP(AO115,Cláusulas!A:F,5,0),0)</f>
        <v>0</v>
      </c>
      <c r="AI115" s="36">
        <f>IFERROR(VLOOKUP(AO115,Saúde!A:Z,2,0),0)</f>
        <v>0</v>
      </c>
      <c r="AJ115" s="37"/>
      <c r="AK115" s="37">
        <v>0</v>
      </c>
      <c r="AL115" s="37">
        <v>0</v>
      </c>
      <c r="AM115" s="38" t="e">
        <f t="shared" si="129"/>
        <v>#DIV/0!</v>
      </c>
      <c r="AN115" s="39" t="e">
        <f t="shared" si="131"/>
        <v>#DIV/0!</v>
      </c>
      <c r="AO115" s="40" t="s">
        <v>390</v>
      </c>
      <c r="AP115" s="54" t="s">
        <v>391</v>
      </c>
      <c r="AQ115" s="46" t="s">
        <v>392</v>
      </c>
    </row>
    <row r="116" spans="1:43" ht="12.75" customHeight="1">
      <c r="A116" s="42" t="s">
        <v>393</v>
      </c>
      <c r="B116" s="24"/>
      <c r="C116" s="24"/>
      <c r="D116" s="25" t="e">
        <f t="shared" si="112"/>
        <v>#DIV/0!</v>
      </c>
      <c r="E116" s="26" t="e">
        <f t="shared" si="113"/>
        <v>#DIV/0!</v>
      </c>
      <c r="F116" s="27" t="e">
        <f t="shared" si="114"/>
        <v>#DIV/0!</v>
      </c>
      <c r="G116" s="24"/>
      <c r="H116" s="24"/>
      <c r="I116" s="28" t="e">
        <f t="shared" si="115"/>
        <v>#DIV/0!</v>
      </c>
      <c r="J116" s="26" t="e">
        <f t="shared" si="116"/>
        <v>#DIV/0!</v>
      </c>
      <c r="K116" s="29" t="e">
        <f t="shared" si="117"/>
        <v>#DIV/0!</v>
      </c>
      <c r="L116" s="30"/>
      <c r="M116" s="25" t="e">
        <f t="shared" si="118"/>
        <v>#DIV/0!</v>
      </c>
      <c r="N116" s="31" t="e">
        <f t="shared" si="119"/>
        <v>#DIV/0!</v>
      </c>
      <c r="O116" s="30"/>
      <c r="P116" s="30"/>
      <c r="Q116" s="32" t="e">
        <f t="shared" si="120"/>
        <v>#DIV/0!</v>
      </c>
      <c r="R116" s="26" t="e">
        <f t="shared" si="121"/>
        <v>#DIV/0!</v>
      </c>
      <c r="S116" s="27" t="e">
        <f t="shared" si="122"/>
        <v>#DIV/0!</v>
      </c>
      <c r="T116" s="28"/>
      <c r="U116" s="31">
        <f t="shared" si="123"/>
        <v>0</v>
      </c>
      <c r="V116" s="27" t="str">
        <f t="shared" si="124"/>
        <v>0</v>
      </c>
      <c r="W116" s="24"/>
      <c r="X116" s="24"/>
      <c r="Y116" s="32"/>
      <c r="Z116" s="33">
        <f t="shared" si="125"/>
        <v>0</v>
      </c>
      <c r="AA116" s="27" t="str">
        <f t="shared" si="126"/>
        <v>15</v>
      </c>
      <c r="AB116" s="24"/>
      <c r="AC116" s="24"/>
      <c r="AD116" s="32">
        <f t="shared" si="127"/>
        <v>0</v>
      </c>
      <c r="AE116" s="27" t="str">
        <f t="shared" si="128"/>
        <v>0</v>
      </c>
      <c r="AF116" s="36">
        <f>IFERROR(VLOOKUP(AO116,Cláusulas!A:F,3,0),0)</f>
        <v>0</v>
      </c>
      <c r="AG116" s="36">
        <f>IFERROR(VLOOKUP(AO116,Cláusulas!A:F,4,0),0)</f>
        <v>0</v>
      </c>
      <c r="AH116" s="36">
        <f>IFERROR(VLOOKUP(AO116,Cláusulas!A:F,5,0),0)</f>
        <v>0</v>
      </c>
      <c r="AI116" s="36">
        <f>IFERROR(VLOOKUP(AO116,Saúde!A:Z,2,0),0)</f>
        <v>0</v>
      </c>
      <c r="AJ116" s="37"/>
      <c r="AK116" s="37">
        <v>0</v>
      </c>
      <c r="AL116" s="37">
        <v>0</v>
      </c>
      <c r="AM116" s="38" t="e">
        <f t="shared" si="129"/>
        <v>#DIV/0!</v>
      </c>
      <c r="AN116" s="39" t="e">
        <f t="shared" si="131"/>
        <v>#DIV/0!</v>
      </c>
      <c r="AO116" s="40" t="s">
        <v>394</v>
      </c>
      <c r="AP116" s="54" t="s">
        <v>395</v>
      </c>
      <c r="AQ116" s="46" t="s">
        <v>396</v>
      </c>
    </row>
    <row r="117" spans="1:43" ht="12.75" customHeight="1">
      <c r="A117" s="42" t="s">
        <v>397</v>
      </c>
      <c r="B117" s="24"/>
      <c r="C117" s="24"/>
      <c r="D117" s="25" t="e">
        <f t="shared" si="112"/>
        <v>#DIV/0!</v>
      </c>
      <c r="E117" s="26" t="e">
        <f t="shared" si="113"/>
        <v>#DIV/0!</v>
      </c>
      <c r="F117" s="27" t="e">
        <f t="shared" si="114"/>
        <v>#DIV/0!</v>
      </c>
      <c r="G117" s="24"/>
      <c r="H117" s="24"/>
      <c r="I117" s="28" t="e">
        <f t="shared" si="115"/>
        <v>#DIV/0!</v>
      </c>
      <c r="J117" s="26" t="e">
        <f t="shared" si="116"/>
        <v>#DIV/0!</v>
      </c>
      <c r="K117" s="29" t="e">
        <f t="shared" si="117"/>
        <v>#DIV/0!</v>
      </c>
      <c r="L117" s="30"/>
      <c r="M117" s="25" t="e">
        <f t="shared" si="118"/>
        <v>#DIV/0!</v>
      </c>
      <c r="N117" s="31" t="e">
        <f t="shared" si="119"/>
        <v>#DIV/0!</v>
      </c>
      <c r="O117" s="30"/>
      <c r="P117" s="30"/>
      <c r="Q117" s="32" t="e">
        <f t="shared" si="120"/>
        <v>#DIV/0!</v>
      </c>
      <c r="R117" s="26" t="e">
        <f t="shared" si="121"/>
        <v>#DIV/0!</v>
      </c>
      <c r="S117" s="27" t="e">
        <f t="shared" si="122"/>
        <v>#DIV/0!</v>
      </c>
      <c r="T117" s="28"/>
      <c r="U117" s="31">
        <f t="shared" si="123"/>
        <v>0</v>
      </c>
      <c r="V117" s="27" t="str">
        <f t="shared" si="124"/>
        <v>0</v>
      </c>
      <c r="W117" s="24"/>
      <c r="X117" s="24"/>
      <c r="Y117" s="32"/>
      <c r="Z117" s="33">
        <f t="shared" si="125"/>
        <v>0</v>
      </c>
      <c r="AA117" s="27" t="str">
        <f t="shared" si="126"/>
        <v>15</v>
      </c>
      <c r="AB117" s="24"/>
      <c r="AC117" s="24"/>
      <c r="AD117" s="32">
        <f t="shared" si="127"/>
        <v>0</v>
      </c>
      <c r="AE117" s="27" t="str">
        <f t="shared" si="128"/>
        <v>0</v>
      </c>
      <c r="AF117" s="36">
        <f>IFERROR(VLOOKUP(AO117,Cláusulas!A:F,3,0),0)</f>
        <v>0</v>
      </c>
      <c r="AG117" s="36">
        <f>IFERROR(VLOOKUP(AO117,Cláusulas!A:F,4,0),0)</f>
        <v>0</v>
      </c>
      <c r="AH117" s="36">
        <f>IFERROR(VLOOKUP(AO117,Cláusulas!A:F,5,0),0)</f>
        <v>0</v>
      </c>
      <c r="AI117" s="36">
        <f>IFERROR(VLOOKUP(AO117,Saúde!A:Z,2,0),0)</f>
        <v>0</v>
      </c>
      <c r="AJ117" s="37"/>
      <c r="AK117" s="37">
        <v>0</v>
      </c>
      <c r="AL117" s="37">
        <v>0</v>
      </c>
      <c r="AM117" s="38" t="e">
        <f t="shared" si="129"/>
        <v>#DIV/0!</v>
      </c>
      <c r="AN117" s="39" t="e">
        <f t="shared" si="131"/>
        <v>#DIV/0!</v>
      </c>
      <c r="AO117" s="40" t="s">
        <v>398</v>
      </c>
      <c r="AP117" s="54" t="s">
        <v>399</v>
      </c>
      <c r="AQ117" s="46" t="s">
        <v>400</v>
      </c>
    </row>
    <row r="118" spans="1:43" ht="12.75" customHeight="1">
      <c r="A118" s="42" t="s">
        <v>401</v>
      </c>
      <c r="B118" s="24"/>
      <c r="C118" s="24"/>
      <c r="D118" s="25" t="e">
        <f t="shared" si="112"/>
        <v>#DIV/0!</v>
      </c>
      <c r="E118" s="26" t="e">
        <f t="shared" si="113"/>
        <v>#DIV/0!</v>
      </c>
      <c r="F118" s="27" t="e">
        <f t="shared" si="114"/>
        <v>#DIV/0!</v>
      </c>
      <c r="G118" s="24"/>
      <c r="H118" s="24"/>
      <c r="I118" s="28" t="e">
        <f t="shared" si="115"/>
        <v>#DIV/0!</v>
      </c>
      <c r="J118" s="26" t="e">
        <f t="shared" si="116"/>
        <v>#DIV/0!</v>
      </c>
      <c r="K118" s="29" t="e">
        <f t="shared" si="117"/>
        <v>#DIV/0!</v>
      </c>
      <c r="L118" s="30"/>
      <c r="M118" s="25" t="e">
        <f t="shared" si="118"/>
        <v>#DIV/0!</v>
      </c>
      <c r="N118" s="31" t="e">
        <f t="shared" si="119"/>
        <v>#DIV/0!</v>
      </c>
      <c r="O118" s="30"/>
      <c r="P118" s="30"/>
      <c r="Q118" s="32" t="e">
        <f t="shared" si="120"/>
        <v>#DIV/0!</v>
      </c>
      <c r="R118" s="26" t="e">
        <f t="shared" si="121"/>
        <v>#DIV/0!</v>
      </c>
      <c r="S118" s="27" t="e">
        <f t="shared" si="122"/>
        <v>#DIV/0!</v>
      </c>
      <c r="T118" s="28"/>
      <c r="U118" s="31">
        <f t="shared" si="123"/>
        <v>0</v>
      </c>
      <c r="V118" s="27" t="str">
        <f t="shared" si="124"/>
        <v>0</v>
      </c>
      <c r="W118" s="24"/>
      <c r="X118" s="24"/>
      <c r="Y118" s="32"/>
      <c r="Z118" s="33">
        <f t="shared" si="125"/>
        <v>0</v>
      </c>
      <c r="AA118" s="27" t="str">
        <f t="shared" si="126"/>
        <v>15</v>
      </c>
      <c r="AB118" s="24"/>
      <c r="AC118" s="24"/>
      <c r="AD118" s="32">
        <f t="shared" si="127"/>
        <v>0</v>
      </c>
      <c r="AE118" s="27" t="str">
        <f t="shared" si="128"/>
        <v>0</v>
      </c>
      <c r="AF118" s="36">
        <f>IFERROR(VLOOKUP(AO118,Cláusulas!A:F,3,0),0)</f>
        <v>0</v>
      </c>
      <c r="AG118" s="36">
        <f>IFERROR(VLOOKUP(AO118,Cláusulas!A:F,4,0),0)</f>
        <v>0</v>
      </c>
      <c r="AH118" s="36">
        <f>IFERROR(VLOOKUP(AO118,Cláusulas!A:F,5,0),0)</f>
        <v>0</v>
      </c>
      <c r="AI118" s="36">
        <f>IFERROR(VLOOKUP(AO118,Saúde!A:Z,2,0),0)</f>
        <v>0</v>
      </c>
      <c r="AJ118" s="37"/>
      <c r="AK118" s="37">
        <v>0</v>
      </c>
      <c r="AL118" s="37">
        <v>0</v>
      </c>
      <c r="AM118" s="38" t="e">
        <f t="shared" si="129"/>
        <v>#DIV/0!</v>
      </c>
      <c r="AN118" s="39" t="e">
        <f t="shared" si="131"/>
        <v>#DIV/0!</v>
      </c>
      <c r="AO118" s="40" t="s">
        <v>402</v>
      </c>
      <c r="AP118" s="54" t="s">
        <v>403</v>
      </c>
      <c r="AQ118" s="46" t="s">
        <v>404</v>
      </c>
    </row>
    <row r="119" spans="1:43" ht="12.75" customHeight="1">
      <c r="A119" s="42" t="s">
        <v>405</v>
      </c>
      <c r="B119" s="24"/>
      <c r="C119" s="24"/>
      <c r="D119" s="25" t="e">
        <f t="shared" si="112"/>
        <v>#DIV/0!</v>
      </c>
      <c r="E119" s="26" t="e">
        <f t="shared" si="113"/>
        <v>#DIV/0!</v>
      </c>
      <c r="F119" s="27" t="e">
        <f t="shared" si="114"/>
        <v>#DIV/0!</v>
      </c>
      <c r="G119" s="24"/>
      <c r="H119" s="24"/>
      <c r="I119" s="28" t="e">
        <f t="shared" si="115"/>
        <v>#DIV/0!</v>
      </c>
      <c r="J119" s="26" t="e">
        <f t="shared" si="116"/>
        <v>#DIV/0!</v>
      </c>
      <c r="K119" s="29" t="e">
        <f t="shared" si="117"/>
        <v>#DIV/0!</v>
      </c>
      <c r="L119" s="30"/>
      <c r="M119" s="25" t="e">
        <f t="shared" si="118"/>
        <v>#DIV/0!</v>
      </c>
      <c r="N119" s="31" t="e">
        <f t="shared" si="119"/>
        <v>#DIV/0!</v>
      </c>
      <c r="O119" s="30"/>
      <c r="P119" s="30"/>
      <c r="Q119" s="32" t="e">
        <f t="shared" si="120"/>
        <v>#DIV/0!</v>
      </c>
      <c r="R119" s="26" t="e">
        <f t="shared" si="121"/>
        <v>#DIV/0!</v>
      </c>
      <c r="S119" s="27" t="e">
        <f t="shared" si="122"/>
        <v>#DIV/0!</v>
      </c>
      <c r="T119" s="28"/>
      <c r="U119" s="31">
        <f t="shared" si="123"/>
        <v>0</v>
      </c>
      <c r="V119" s="27" t="str">
        <f t="shared" si="124"/>
        <v>0</v>
      </c>
      <c r="W119" s="24"/>
      <c r="X119" s="24"/>
      <c r="Y119" s="32"/>
      <c r="Z119" s="33">
        <f t="shared" si="125"/>
        <v>0</v>
      </c>
      <c r="AA119" s="27" t="str">
        <f t="shared" si="126"/>
        <v>15</v>
      </c>
      <c r="AB119" s="24"/>
      <c r="AC119" s="24"/>
      <c r="AD119" s="32">
        <f t="shared" si="127"/>
        <v>0</v>
      </c>
      <c r="AE119" s="27" t="str">
        <f t="shared" si="128"/>
        <v>0</v>
      </c>
      <c r="AF119" s="36">
        <f>IFERROR(VLOOKUP(AO119,Cláusulas!A:F,3,0),0)</f>
        <v>0</v>
      </c>
      <c r="AG119" s="36">
        <f>IFERROR(VLOOKUP(AO119,Cláusulas!A:F,4,0),0)</f>
        <v>0</v>
      </c>
      <c r="AH119" s="36">
        <f>IFERROR(VLOOKUP(AO119,Cláusulas!A:F,5,0),0)</f>
        <v>0</v>
      </c>
      <c r="AI119" s="36">
        <f>IFERROR(VLOOKUP(AO119,Saúde!A:Z,2,0),0)</f>
        <v>0</v>
      </c>
      <c r="AJ119" s="37"/>
      <c r="AK119" s="37">
        <v>0</v>
      </c>
      <c r="AL119" s="37">
        <v>0</v>
      </c>
      <c r="AM119" s="38" t="e">
        <f t="shared" si="129"/>
        <v>#DIV/0!</v>
      </c>
      <c r="AN119" s="39" t="e">
        <f t="shared" si="131"/>
        <v>#DIV/0!</v>
      </c>
      <c r="AO119" s="40" t="s">
        <v>406</v>
      </c>
      <c r="AP119" s="54" t="s">
        <v>407</v>
      </c>
      <c r="AQ119" s="46" t="s">
        <v>408</v>
      </c>
    </row>
    <row r="120" spans="1:43" ht="63" customHeight="1">
      <c r="A120" s="172" t="s">
        <v>0</v>
      </c>
      <c r="B120" s="173" t="s">
        <v>1</v>
      </c>
      <c r="C120" s="170"/>
      <c r="D120" s="170"/>
      <c r="E120" s="170"/>
      <c r="F120" s="171"/>
      <c r="G120" s="174" t="s">
        <v>2</v>
      </c>
      <c r="H120" s="170"/>
      <c r="I120" s="170"/>
      <c r="J120" s="170"/>
      <c r="K120" s="171"/>
      <c r="L120" s="175" t="s">
        <v>118</v>
      </c>
      <c r="M120" s="170"/>
      <c r="N120" s="171"/>
      <c r="O120" s="176" t="s">
        <v>4</v>
      </c>
      <c r="P120" s="170"/>
      <c r="Q120" s="170"/>
      <c r="R120" s="170"/>
      <c r="S120" s="171"/>
      <c r="T120" s="177" t="s">
        <v>5</v>
      </c>
      <c r="U120" s="170"/>
      <c r="V120" s="171"/>
      <c r="W120" s="178" t="s">
        <v>6</v>
      </c>
      <c r="X120" s="170"/>
      <c r="Y120" s="170"/>
      <c r="Z120" s="170"/>
      <c r="AA120" s="171"/>
      <c r="AB120" s="179" t="s">
        <v>7</v>
      </c>
      <c r="AC120" s="170"/>
      <c r="AD120" s="170"/>
      <c r="AE120" s="171"/>
      <c r="AF120" s="186" t="s">
        <v>8</v>
      </c>
      <c r="AG120" s="187"/>
      <c r="AH120" s="187"/>
      <c r="AI120" s="188"/>
      <c r="AJ120" s="180" t="s">
        <v>9</v>
      </c>
      <c r="AK120" s="181" t="s">
        <v>10</v>
      </c>
      <c r="AL120" s="182" t="s">
        <v>11</v>
      </c>
      <c r="AM120" s="165" t="s">
        <v>12</v>
      </c>
      <c r="AN120" s="168" t="s">
        <v>13</v>
      </c>
      <c r="AO120" s="3"/>
      <c r="AP120" s="53"/>
      <c r="AQ120" s="3"/>
    </row>
    <row r="121" spans="1:43" ht="78.75" customHeight="1">
      <c r="A121" s="167"/>
      <c r="B121" s="4" t="s">
        <v>14</v>
      </c>
      <c r="C121" s="4" t="s">
        <v>15</v>
      </c>
      <c r="D121" s="5" t="s">
        <v>16</v>
      </c>
      <c r="E121" s="6"/>
      <c r="F121" s="7" t="s">
        <v>17</v>
      </c>
      <c r="G121" s="8" t="s">
        <v>18</v>
      </c>
      <c r="H121" s="8" t="s">
        <v>19</v>
      </c>
      <c r="I121" s="9" t="s">
        <v>20</v>
      </c>
      <c r="J121" s="6"/>
      <c r="K121" s="10" t="s">
        <v>17</v>
      </c>
      <c r="L121" s="11" t="s">
        <v>21</v>
      </c>
      <c r="M121" s="12" t="s">
        <v>22</v>
      </c>
      <c r="N121" s="13" t="s">
        <v>17</v>
      </c>
      <c r="O121" s="14" t="s">
        <v>23</v>
      </c>
      <c r="P121" s="14" t="s">
        <v>24</v>
      </c>
      <c r="Q121" s="15" t="s">
        <v>25</v>
      </c>
      <c r="R121" s="6"/>
      <c r="S121" s="16" t="s">
        <v>17</v>
      </c>
      <c r="T121" s="17" t="s">
        <v>26</v>
      </c>
      <c r="U121" s="6"/>
      <c r="V121" s="18" t="s">
        <v>17</v>
      </c>
      <c r="W121" s="19" t="s">
        <v>27</v>
      </c>
      <c r="X121" s="19" t="s">
        <v>28</v>
      </c>
      <c r="Y121" s="19" t="s">
        <v>29</v>
      </c>
      <c r="Z121" s="6"/>
      <c r="AA121" s="19" t="s">
        <v>17</v>
      </c>
      <c r="AB121" s="20" t="s">
        <v>30</v>
      </c>
      <c r="AC121" s="20" t="s">
        <v>31</v>
      </c>
      <c r="AD121" s="20" t="s">
        <v>32</v>
      </c>
      <c r="AE121" s="20" t="s">
        <v>17</v>
      </c>
      <c r="AF121" s="21" t="s">
        <v>33</v>
      </c>
      <c r="AG121" s="21" t="s">
        <v>34</v>
      </c>
      <c r="AH121" s="21" t="s">
        <v>35</v>
      </c>
      <c r="AI121" s="21" t="s">
        <v>36</v>
      </c>
      <c r="AJ121" s="166"/>
      <c r="AK121" s="166"/>
      <c r="AL121" s="166"/>
      <c r="AM121" s="166"/>
      <c r="AN121" s="166"/>
      <c r="AO121" s="3"/>
      <c r="AP121" s="53"/>
      <c r="AQ121" s="3"/>
    </row>
    <row r="122" spans="1:43" ht="15.75" customHeight="1">
      <c r="A122" s="22" t="s">
        <v>409</v>
      </c>
      <c r="B122" s="183" t="s">
        <v>410</v>
      </c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1"/>
      <c r="AF122" s="186" t="s">
        <v>8</v>
      </c>
      <c r="AG122" s="187"/>
      <c r="AH122" s="187"/>
      <c r="AI122" s="188"/>
      <c r="AJ122" s="167"/>
      <c r="AK122" s="167"/>
      <c r="AL122" s="167"/>
      <c r="AM122" s="167"/>
      <c r="AN122" s="167"/>
      <c r="AO122" s="3"/>
      <c r="AP122" s="53"/>
      <c r="AQ122" s="3"/>
    </row>
    <row r="123" spans="1:43" ht="42.75" customHeight="1">
      <c r="A123" s="42" t="s">
        <v>411</v>
      </c>
      <c r="B123" s="24"/>
      <c r="C123" s="24"/>
      <c r="D123" s="25" t="e">
        <f t="shared" ref="D123:D144" si="132">B123/C123</f>
        <v>#DIV/0!</v>
      </c>
      <c r="E123" s="26" t="e">
        <f t="shared" ref="E123:E144" si="133">D123*100</f>
        <v>#DIV/0!</v>
      </c>
      <c r="F123" s="27" t="e">
        <f t="shared" ref="F123:F144" si="134">IF(D123&gt;100%,"10",IF(D123&lt;80%,"0",1-(40-E123*0.49)))</f>
        <v>#DIV/0!</v>
      </c>
      <c r="G123" s="24"/>
      <c r="H123" s="24"/>
      <c r="I123" s="28" t="e">
        <f t="shared" ref="I123:I144" si="135">(H123)/(H123+G123)</f>
        <v>#DIV/0!</v>
      </c>
      <c r="J123" s="26" t="e">
        <f t="shared" ref="J123:J144" si="136">I123*100</f>
        <v>#DIV/0!</v>
      </c>
      <c r="K123" s="29" t="e">
        <f t="shared" ref="K123:K144" si="137">IF(I123&lt;=58%,"15",IF(I123&gt;88%,"0",(44-J123*0.5)))</f>
        <v>#DIV/0!</v>
      </c>
      <c r="L123" s="30"/>
      <c r="M123" s="25" t="e">
        <f t="shared" ref="M123:M144" si="138">(L123/C123)</f>
        <v>#DIV/0!</v>
      </c>
      <c r="N123" s="31" t="e">
        <f t="shared" ref="N123:N144" si="139">IF(M123&gt;=100%,"10",M123*10)</f>
        <v>#DIV/0!</v>
      </c>
      <c r="O123" s="30"/>
      <c r="P123" s="30"/>
      <c r="Q123" s="32" t="e">
        <f t="shared" ref="Q123:Q144" si="140">(O123/P123)</f>
        <v>#DIV/0!</v>
      </c>
      <c r="R123" s="26" t="e">
        <f t="shared" ref="R123:R144" si="141">Q123*100</f>
        <v>#DIV/0!</v>
      </c>
      <c r="S123" s="29" t="e">
        <f>IF(Q123&lt;=15%,"25",IF(Q123&gt;=30%,"0",50-R123*1.66666666666667))</f>
        <v>#DIV/0!</v>
      </c>
      <c r="T123" s="28"/>
      <c r="U123" s="31">
        <f t="shared" ref="U123:U144" si="142">T123*100</f>
        <v>0</v>
      </c>
      <c r="V123" s="27" t="str">
        <f t="shared" ref="V123:V144" si="143">IF(T123&gt;=100%,"25",IF(T123=0%,"0",(U123*0.25)))</f>
        <v>0</v>
      </c>
      <c r="W123" s="24"/>
      <c r="X123" s="24"/>
      <c r="Y123" s="32"/>
      <c r="Z123" s="33">
        <f t="shared" ref="Z123:Z144" si="144">Y123*100</f>
        <v>0</v>
      </c>
      <c r="AA123" s="27" t="str">
        <f t="shared" ref="AA123:AA144" si="145">IF(Y123&gt;10%,"0",IF(Y123=0%,"15",15-Z123*1.5))</f>
        <v>15</v>
      </c>
      <c r="AB123" s="24"/>
      <c r="AC123" s="24"/>
      <c r="AD123" s="32">
        <f t="shared" ref="AD123:AD144" si="146">IF(AC123=0,0%,AB123/AC123)</f>
        <v>0</v>
      </c>
      <c r="AE123" s="27" t="str">
        <f t="shared" ref="AE123:AE144" si="147">IF(AD123&lt;=0.1%,"0",IF(AND(AD123&gt;0.1%),"-3"))</f>
        <v>0</v>
      </c>
      <c r="AF123" s="36">
        <f>IFERROR(VLOOKUP(AO123,Cláusulas!A:F,3,0),0)</f>
        <v>0</v>
      </c>
      <c r="AG123" s="35">
        <f>IFERROR(VLOOKUP(AO123,Cláusulas!A:F,4,0),0)</f>
        <v>0</v>
      </c>
      <c r="AH123" s="36">
        <f>IFERROR(VLOOKUP(AO123,Cláusulas!A:F,5,0),0)</f>
        <v>0</v>
      </c>
      <c r="AI123" s="36">
        <f>IFERROR(VLOOKUP(AO123,Saúde!A:Z,2,0),0)</f>
        <v>0</v>
      </c>
      <c r="AJ123" s="37"/>
      <c r="AK123" s="37">
        <v>0</v>
      </c>
      <c r="AL123" s="37">
        <v>0</v>
      </c>
      <c r="AM123" s="38" t="e">
        <f t="shared" ref="AM123:AM144" si="148">F123+K123+N123+S123+V123+AA123+AE123+AJ123+AK123-AL123</f>
        <v>#DIV/0!</v>
      </c>
      <c r="AN123" s="39" t="e">
        <f t="shared" ref="AN123:AN141" si="149">IF(AM123&gt;=95,"EXCELÊNCIA",IF(AND(AM123&lt;95,AM123&gt;=90),"OURO",IF(AND(AM123&lt;90,AM123&gt;=80),"PRATA",IF(AND(AM123&gt;=70,AM123&lt;80),"BRONZE",IF(AND(AM123&lt;70),"INICIAL")))))</f>
        <v>#DIV/0!</v>
      </c>
      <c r="AO123" s="40" t="s">
        <v>412</v>
      </c>
      <c r="AP123" s="53"/>
      <c r="AQ123" s="41" t="s">
        <v>413</v>
      </c>
    </row>
    <row r="124" spans="1:43" ht="43.5" customHeight="1">
      <c r="A124" s="42" t="s">
        <v>414</v>
      </c>
      <c r="B124" s="24"/>
      <c r="C124" s="24"/>
      <c r="D124" s="25" t="e">
        <f t="shared" si="132"/>
        <v>#DIV/0!</v>
      </c>
      <c r="E124" s="26" t="e">
        <f t="shared" si="133"/>
        <v>#DIV/0!</v>
      </c>
      <c r="F124" s="27" t="e">
        <f t="shared" si="134"/>
        <v>#DIV/0!</v>
      </c>
      <c r="G124" s="24"/>
      <c r="H124" s="24"/>
      <c r="I124" s="28" t="e">
        <f t="shared" si="135"/>
        <v>#DIV/0!</v>
      </c>
      <c r="J124" s="26" t="e">
        <f t="shared" si="136"/>
        <v>#DIV/0!</v>
      </c>
      <c r="K124" s="29" t="e">
        <f t="shared" si="137"/>
        <v>#DIV/0!</v>
      </c>
      <c r="L124" s="30"/>
      <c r="M124" s="25" t="e">
        <f t="shared" si="138"/>
        <v>#DIV/0!</v>
      </c>
      <c r="N124" s="31" t="e">
        <f t="shared" si="139"/>
        <v>#DIV/0!</v>
      </c>
      <c r="O124" s="30"/>
      <c r="P124" s="30"/>
      <c r="Q124" s="32" t="e">
        <f t="shared" si="140"/>
        <v>#DIV/0!</v>
      </c>
      <c r="R124" s="26" t="e">
        <f t="shared" si="141"/>
        <v>#DIV/0!</v>
      </c>
      <c r="S124" s="29" t="e">
        <f t="shared" ref="S124:S144" si="150">IF(Q124&lt;=15%,"25",IF(Q124&gt;=30%,"0",50-R124*1.66666666666667))</f>
        <v>#DIV/0!</v>
      </c>
      <c r="T124" s="28"/>
      <c r="U124" s="31">
        <f t="shared" si="142"/>
        <v>0</v>
      </c>
      <c r="V124" s="27" t="str">
        <f t="shared" si="143"/>
        <v>0</v>
      </c>
      <c r="W124" s="24"/>
      <c r="X124" s="24"/>
      <c r="Y124" s="32"/>
      <c r="Z124" s="33">
        <f t="shared" si="144"/>
        <v>0</v>
      </c>
      <c r="AA124" s="27" t="str">
        <f t="shared" si="145"/>
        <v>15</v>
      </c>
      <c r="AB124" s="24"/>
      <c r="AC124" s="24"/>
      <c r="AD124" s="32">
        <f t="shared" si="146"/>
        <v>0</v>
      </c>
      <c r="AE124" s="27" t="str">
        <f t="shared" si="147"/>
        <v>0</v>
      </c>
      <c r="AF124" s="36">
        <f>IFERROR(VLOOKUP(AO124,Cláusulas!A:F,3,0),0)</f>
        <v>0</v>
      </c>
      <c r="AG124" s="36">
        <f>IFERROR(VLOOKUP(AO124,Cláusulas!A:F,4,0),0)</f>
        <v>0</v>
      </c>
      <c r="AH124" s="36">
        <f>IFERROR(VLOOKUP(AO124,Cláusulas!A:F,5,0),0)</f>
        <v>0</v>
      </c>
      <c r="AI124" s="36">
        <f>IFERROR(VLOOKUP(AO124,Saúde!A:Z,2,0),0)</f>
        <v>0</v>
      </c>
      <c r="AJ124" s="37"/>
      <c r="AK124" s="37">
        <v>0</v>
      </c>
      <c r="AL124" s="37">
        <v>0</v>
      </c>
      <c r="AM124" s="38" t="e">
        <f t="shared" si="148"/>
        <v>#DIV/0!</v>
      </c>
      <c r="AN124" s="39" t="e">
        <f t="shared" si="149"/>
        <v>#DIV/0!</v>
      </c>
      <c r="AO124" s="40" t="s">
        <v>415</v>
      </c>
      <c r="AP124" s="53"/>
      <c r="AQ124" s="41" t="s">
        <v>416</v>
      </c>
    </row>
    <row r="125" spans="1:43" ht="25.5" customHeight="1">
      <c r="A125" s="42" t="s">
        <v>417</v>
      </c>
      <c r="B125" s="24"/>
      <c r="C125" s="24"/>
      <c r="D125" s="25" t="e">
        <f t="shared" si="132"/>
        <v>#DIV/0!</v>
      </c>
      <c r="E125" s="26" t="e">
        <f t="shared" si="133"/>
        <v>#DIV/0!</v>
      </c>
      <c r="F125" s="27" t="e">
        <f t="shared" si="134"/>
        <v>#DIV/0!</v>
      </c>
      <c r="G125" s="24"/>
      <c r="H125" s="24"/>
      <c r="I125" s="28" t="e">
        <f t="shared" si="135"/>
        <v>#DIV/0!</v>
      </c>
      <c r="J125" s="26" t="e">
        <f t="shared" si="136"/>
        <v>#DIV/0!</v>
      </c>
      <c r="K125" s="29" t="e">
        <f t="shared" si="137"/>
        <v>#DIV/0!</v>
      </c>
      <c r="L125" s="30"/>
      <c r="M125" s="25" t="e">
        <f t="shared" si="138"/>
        <v>#DIV/0!</v>
      </c>
      <c r="N125" s="31" t="e">
        <f t="shared" si="139"/>
        <v>#DIV/0!</v>
      </c>
      <c r="O125" s="30"/>
      <c r="P125" s="30"/>
      <c r="Q125" s="32" t="e">
        <f t="shared" si="140"/>
        <v>#DIV/0!</v>
      </c>
      <c r="R125" s="26" t="e">
        <f t="shared" si="141"/>
        <v>#DIV/0!</v>
      </c>
      <c r="S125" s="29" t="e">
        <f t="shared" si="150"/>
        <v>#DIV/0!</v>
      </c>
      <c r="T125" s="28"/>
      <c r="U125" s="31">
        <f t="shared" si="142"/>
        <v>0</v>
      </c>
      <c r="V125" s="27" t="str">
        <f t="shared" si="143"/>
        <v>0</v>
      </c>
      <c r="W125" s="24"/>
      <c r="X125" s="24"/>
      <c r="Y125" s="32"/>
      <c r="Z125" s="33">
        <f t="shared" si="144"/>
        <v>0</v>
      </c>
      <c r="AA125" s="27" t="str">
        <f t="shared" si="145"/>
        <v>15</v>
      </c>
      <c r="AB125" s="24"/>
      <c r="AC125" s="24"/>
      <c r="AD125" s="32">
        <f t="shared" si="146"/>
        <v>0</v>
      </c>
      <c r="AE125" s="27" t="str">
        <f t="shared" si="147"/>
        <v>0</v>
      </c>
      <c r="AF125" s="36">
        <f>IFERROR(VLOOKUP(AO125,Cláusulas!A:F,3,0),0)</f>
        <v>0</v>
      </c>
      <c r="AG125" s="36">
        <f>IFERROR(VLOOKUP(AO125,Cláusulas!A:F,4,0),0)</f>
        <v>0</v>
      </c>
      <c r="AH125" s="36">
        <f>IFERROR(VLOOKUP(AO125,Cláusulas!A:F,5,0),0)</f>
        <v>0</v>
      </c>
      <c r="AI125" s="36">
        <f>IFERROR(VLOOKUP(AO125,Saúde!A:Z,2,0),0)</f>
        <v>0</v>
      </c>
      <c r="AJ125" s="37"/>
      <c r="AK125" s="37">
        <v>0</v>
      </c>
      <c r="AL125" s="37">
        <v>0</v>
      </c>
      <c r="AM125" s="38" t="e">
        <f t="shared" si="148"/>
        <v>#DIV/0!</v>
      </c>
      <c r="AN125" s="39" t="e">
        <f t="shared" si="149"/>
        <v>#DIV/0!</v>
      </c>
      <c r="AO125" s="40" t="s">
        <v>418</v>
      </c>
      <c r="AP125" s="53"/>
      <c r="AQ125" s="41" t="s">
        <v>419</v>
      </c>
    </row>
    <row r="126" spans="1:43" ht="12.75" customHeight="1">
      <c r="A126" s="42" t="s">
        <v>420</v>
      </c>
      <c r="B126" s="24"/>
      <c r="C126" s="24"/>
      <c r="D126" s="25" t="e">
        <f t="shared" si="132"/>
        <v>#DIV/0!</v>
      </c>
      <c r="E126" s="26" t="e">
        <f t="shared" si="133"/>
        <v>#DIV/0!</v>
      </c>
      <c r="F126" s="27" t="e">
        <f t="shared" si="134"/>
        <v>#DIV/0!</v>
      </c>
      <c r="G126" s="24"/>
      <c r="H126" s="24"/>
      <c r="I126" s="28" t="e">
        <f t="shared" si="135"/>
        <v>#DIV/0!</v>
      </c>
      <c r="J126" s="26" t="e">
        <f t="shared" si="136"/>
        <v>#DIV/0!</v>
      </c>
      <c r="K126" s="29" t="e">
        <f t="shared" si="137"/>
        <v>#DIV/0!</v>
      </c>
      <c r="L126" s="30"/>
      <c r="M126" s="25" t="e">
        <f t="shared" si="138"/>
        <v>#DIV/0!</v>
      </c>
      <c r="N126" s="31" t="e">
        <f t="shared" si="139"/>
        <v>#DIV/0!</v>
      </c>
      <c r="O126" s="30"/>
      <c r="P126" s="30"/>
      <c r="Q126" s="32" t="e">
        <f t="shared" si="140"/>
        <v>#DIV/0!</v>
      </c>
      <c r="R126" s="26" t="e">
        <f t="shared" si="141"/>
        <v>#DIV/0!</v>
      </c>
      <c r="S126" s="29" t="e">
        <f t="shared" si="150"/>
        <v>#DIV/0!</v>
      </c>
      <c r="T126" s="28"/>
      <c r="U126" s="31">
        <f t="shared" si="142"/>
        <v>0</v>
      </c>
      <c r="V126" s="27" t="str">
        <f t="shared" si="143"/>
        <v>0</v>
      </c>
      <c r="W126" s="24"/>
      <c r="X126" s="24"/>
      <c r="Y126" s="32"/>
      <c r="Z126" s="33">
        <f t="shared" si="144"/>
        <v>0</v>
      </c>
      <c r="AA126" s="27" t="str">
        <f t="shared" si="145"/>
        <v>15</v>
      </c>
      <c r="AB126" s="24"/>
      <c r="AC126" s="24"/>
      <c r="AD126" s="32">
        <f t="shared" si="146"/>
        <v>0</v>
      </c>
      <c r="AE126" s="27" t="str">
        <f t="shared" si="147"/>
        <v>0</v>
      </c>
      <c r="AF126" s="36">
        <f>IFERROR(VLOOKUP(AO126,Cláusulas!A:F,3,0),0)</f>
        <v>0</v>
      </c>
      <c r="AG126" s="36">
        <f>IFERROR(VLOOKUP(AO126,Cláusulas!A:F,4,0),0)</f>
        <v>0</v>
      </c>
      <c r="AH126" s="36">
        <f>IFERROR(VLOOKUP(AO126,Cláusulas!A:F,5,0),0)</f>
        <v>0</v>
      </c>
      <c r="AI126" s="36">
        <f>IFERROR(VLOOKUP(AO126,Saúde!A:Z,2,0),0)</f>
        <v>0</v>
      </c>
      <c r="AJ126" s="37"/>
      <c r="AK126" s="37">
        <v>0</v>
      </c>
      <c r="AL126" s="37">
        <v>0</v>
      </c>
      <c r="AM126" s="38" t="e">
        <f t="shared" si="148"/>
        <v>#DIV/0!</v>
      </c>
      <c r="AN126" s="39" t="e">
        <f t="shared" si="149"/>
        <v>#DIV/0!</v>
      </c>
      <c r="AO126" s="40" t="s">
        <v>421</v>
      </c>
      <c r="AP126" s="53"/>
      <c r="AQ126" s="41" t="s">
        <v>422</v>
      </c>
    </row>
    <row r="127" spans="1:43" ht="12.75" customHeight="1">
      <c r="A127" s="42" t="s">
        <v>423</v>
      </c>
      <c r="B127" s="24"/>
      <c r="C127" s="24"/>
      <c r="D127" s="25" t="e">
        <f t="shared" si="132"/>
        <v>#DIV/0!</v>
      </c>
      <c r="E127" s="26" t="e">
        <f t="shared" si="133"/>
        <v>#DIV/0!</v>
      </c>
      <c r="F127" s="27" t="e">
        <f t="shared" si="134"/>
        <v>#DIV/0!</v>
      </c>
      <c r="G127" s="24"/>
      <c r="H127" s="24"/>
      <c r="I127" s="28" t="e">
        <f t="shared" si="135"/>
        <v>#DIV/0!</v>
      </c>
      <c r="J127" s="26" t="e">
        <f t="shared" si="136"/>
        <v>#DIV/0!</v>
      </c>
      <c r="K127" s="29" t="e">
        <f t="shared" si="137"/>
        <v>#DIV/0!</v>
      </c>
      <c r="L127" s="30"/>
      <c r="M127" s="25" t="e">
        <f t="shared" si="138"/>
        <v>#DIV/0!</v>
      </c>
      <c r="N127" s="31" t="e">
        <f t="shared" si="139"/>
        <v>#DIV/0!</v>
      </c>
      <c r="O127" s="30"/>
      <c r="P127" s="30"/>
      <c r="Q127" s="32" t="e">
        <f t="shared" si="140"/>
        <v>#DIV/0!</v>
      </c>
      <c r="R127" s="26" t="e">
        <f t="shared" si="141"/>
        <v>#DIV/0!</v>
      </c>
      <c r="S127" s="29" t="e">
        <f t="shared" si="150"/>
        <v>#DIV/0!</v>
      </c>
      <c r="T127" s="28"/>
      <c r="U127" s="31">
        <f t="shared" si="142"/>
        <v>0</v>
      </c>
      <c r="V127" s="27" t="str">
        <f t="shared" si="143"/>
        <v>0</v>
      </c>
      <c r="W127" s="24"/>
      <c r="X127" s="24"/>
      <c r="Y127" s="32"/>
      <c r="Z127" s="33">
        <f t="shared" si="144"/>
        <v>0</v>
      </c>
      <c r="AA127" s="27" t="str">
        <f t="shared" si="145"/>
        <v>15</v>
      </c>
      <c r="AB127" s="24"/>
      <c r="AC127" s="24"/>
      <c r="AD127" s="32">
        <f t="shared" si="146"/>
        <v>0</v>
      </c>
      <c r="AE127" s="27" t="str">
        <f t="shared" si="147"/>
        <v>0</v>
      </c>
      <c r="AF127" s="36">
        <f>IFERROR(VLOOKUP(AO127,Cláusulas!A:F,3,0),0)</f>
        <v>0</v>
      </c>
      <c r="AG127" s="36">
        <f>IFERROR(VLOOKUP(AO127,Cláusulas!A:F,4,0),0)</f>
        <v>0</v>
      </c>
      <c r="AH127" s="36">
        <f>IFERROR(VLOOKUP(AO127,Cláusulas!A:F,5,0),0)</f>
        <v>0</v>
      </c>
      <c r="AI127" s="36">
        <f>IFERROR(VLOOKUP(AO127,Saúde!A:Z,2,0),0)</f>
        <v>0</v>
      </c>
      <c r="AJ127" s="37"/>
      <c r="AK127" s="37">
        <v>0</v>
      </c>
      <c r="AL127" s="57">
        <v>0</v>
      </c>
      <c r="AM127" s="38" t="e">
        <f t="shared" si="148"/>
        <v>#DIV/0!</v>
      </c>
      <c r="AN127" s="39" t="e">
        <f t="shared" si="149"/>
        <v>#DIV/0!</v>
      </c>
      <c r="AO127" s="40" t="s">
        <v>424</v>
      </c>
      <c r="AP127" s="53"/>
      <c r="AQ127" s="41" t="s">
        <v>425</v>
      </c>
    </row>
    <row r="128" spans="1:43" ht="12.75" customHeight="1">
      <c r="A128" s="42" t="s">
        <v>426</v>
      </c>
      <c r="B128" s="24"/>
      <c r="C128" s="24"/>
      <c r="D128" s="25" t="e">
        <f t="shared" si="132"/>
        <v>#DIV/0!</v>
      </c>
      <c r="E128" s="26" t="e">
        <f t="shared" si="133"/>
        <v>#DIV/0!</v>
      </c>
      <c r="F128" s="27" t="e">
        <f t="shared" si="134"/>
        <v>#DIV/0!</v>
      </c>
      <c r="G128" s="24"/>
      <c r="H128" s="24"/>
      <c r="I128" s="28" t="e">
        <f t="shared" si="135"/>
        <v>#DIV/0!</v>
      </c>
      <c r="J128" s="26" t="e">
        <f t="shared" si="136"/>
        <v>#DIV/0!</v>
      </c>
      <c r="K128" s="29" t="e">
        <f t="shared" si="137"/>
        <v>#DIV/0!</v>
      </c>
      <c r="L128" s="30"/>
      <c r="M128" s="25" t="e">
        <f t="shared" si="138"/>
        <v>#DIV/0!</v>
      </c>
      <c r="N128" s="31" t="e">
        <f t="shared" si="139"/>
        <v>#DIV/0!</v>
      </c>
      <c r="O128" s="30"/>
      <c r="P128" s="30"/>
      <c r="Q128" s="32" t="e">
        <f t="shared" si="140"/>
        <v>#DIV/0!</v>
      </c>
      <c r="R128" s="26" t="e">
        <f t="shared" si="141"/>
        <v>#DIV/0!</v>
      </c>
      <c r="S128" s="29" t="e">
        <f t="shared" si="150"/>
        <v>#DIV/0!</v>
      </c>
      <c r="T128" s="28"/>
      <c r="U128" s="31">
        <f t="shared" si="142"/>
        <v>0</v>
      </c>
      <c r="V128" s="27" t="str">
        <f t="shared" si="143"/>
        <v>0</v>
      </c>
      <c r="W128" s="24"/>
      <c r="X128" s="24"/>
      <c r="Y128" s="32"/>
      <c r="Z128" s="33">
        <f t="shared" si="144"/>
        <v>0</v>
      </c>
      <c r="AA128" s="27" t="str">
        <f t="shared" si="145"/>
        <v>15</v>
      </c>
      <c r="AB128" s="24"/>
      <c r="AC128" s="24"/>
      <c r="AD128" s="32">
        <f t="shared" si="146"/>
        <v>0</v>
      </c>
      <c r="AE128" s="27" t="str">
        <f t="shared" si="147"/>
        <v>0</v>
      </c>
      <c r="AF128" s="36">
        <f>IFERROR(VLOOKUP(AO128,Cláusulas!A:F,3,0),0)</f>
        <v>0</v>
      </c>
      <c r="AG128" s="36">
        <f>IFERROR(VLOOKUP(AO128,Cláusulas!A:F,4,0),0)</f>
        <v>0</v>
      </c>
      <c r="AH128" s="36">
        <f>IFERROR(VLOOKUP(AO128,Cláusulas!A:F,5,0),0)</f>
        <v>0</v>
      </c>
      <c r="AI128" s="36">
        <f>IFERROR(VLOOKUP(AO128,Saúde!A:Z,2,0),0)</f>
        <v>0</v>
      </c>
      <c r="AJ128" s="37"/>
      <c r="AK128" s="37">
        <v>0</v>
      </c>
      <c r="AL128" s="37">
        <v>0</v>
      </c>
      <c r="AM128" s="38" t="e">
        <f t="shared" si="148"/>
        <v>#DIV/0!</v>
      </c>
      <c r="AN128" s="39" t="e">
        <f t="shared" si="149"/>
        <v>#DIV/0!</v>
      </c>
      <c r="AO128" s="40" t="s">
        <v>427</v>
      </c>
      <c r="AP128" s="53"/>
      <c r="AQ128" s="41" t="s">
        <v>428</v>
      </c>
    </row>
    <row r="129" spans="1:43" ht="12.75" customHeight="1">
      <c r="A129" s="42" t="s">
        <v>429</v>
      </c>
      <c r="B129" s="24"/>
      <c r="C129" s="24"/>
      <c r="D129" s="25" t="e">
        <f t="shared" si="132"/>
        <v>#DIV/0!</v>
      </c>
      <c r="E129" s="26" t="e">
        <f t="shared" si="133"/>
        <v>#DIV/0!</v>
      </c>
      <c r="F129" s="27" t="e">
        <f t="shared" si="134"/>
        <v>#DIV/0!</v>
      </c>
      <c r="G129" s="24"/>
      <c r="H129" s="24"/>
      <c r="I129" s="28" t="e">
        <f t="shared" si="135"/>
        <v>#DIV/0!</v>
      </c>
      <c r="J129" s="26" t="e">
        <f t="shared" si="136"/>
        <v>#DIV/0!</v>
      </c>
      <c r="K129" s="29" t="e">
        <f t="shared" si="137"/>
        <v>#DIV/0!</v>
      </c>
      <c r="L129" s="30"/>
      <c r="M129" s="25" t="e">
        <f t="shared" si="138"/>
        <v>#DIV/0!</v>
      </c>
      <c r="N129" s="31" t="e">
        <f t="shared" si="139"/>
        <v>#DIV/0!</v>
      </c>
      <c r="O129" s="30"/>
      <c r="P129" s="30"/>
      <c r="Q129" s="32" t="e">
        <f t="shared" si="140"/>
        <v>#DIV/0!</v>
      </c>
      <c r="R129" s="26" t="e">
        <f t="shared" si="141"/>
        <v>#DIV/0!</v>
      </c>
      <c r="S129" s="29" t="e">
        <f t="shared" si="150"/>
        <v>#DIV/0!</v>
      </c>
      <c r="T129" s="28"/>
      <c r="U129" s="31">
        <f t="shared" si="142"/>
        <v>0</v>
      </c>
      <c r="V129" s="27" t="str">
        <f t="shared" si="143"/>
        <v>0</v>
      </c>
      <c r="W129" s="24"/>
      <c r="X129" s="24"/>
      <c r="Y129" s="32"/>
      <c r="Z129" s="33">
        <f t="shared" si="144"/>
        <v>0</v>
      </c>
      <c r="AA129" s="27" t="str">
        <f t="shared" si="145"/>
        <v>15</v>
      </c>
      <c r="AB129" s="24"/>
      <c r="AC129" s="24"/>
      <c r="AD129" s="32">
        <f t="shared" si="146"/>
        <v>0</v>
      </c>
      <c r="AE129" s="27" t="str">
        <f t="shared" si="147"/>
        <v>0</v>
      </c>
      <c r="AF129" s="36">
        <f>IFERROR(VLOOKUP(AO129,Cláusulas!A:F,3,0),0)</f>
        <v>0</v>
      </c>
      <c r="AG129" s="36">
        <f>IFERROR(VLOOKUP(AO129,Cláusulas!A:F,4,0),0)</f>
        <v>0</v>
      </c>
      <c r="AH129" s="36">
        <f>IFERROR(VLOOKUP(AO129,Cláusulas!A:F,5,0),0)</f>
        <v>0</v>
      </c>
      <c r="AI129" s="36">
        <f>IFERROR(VLOOKUP(AO129,Saúde!A:Z,2,0),0)</f>
        <v>0</v>
      </c>
      <c r="AJ129" s="37"/>
      <c r="AK129" s="37">
        <v>0</v>
      </c>
      <c r="AL129" s="37">
        <v>0</v>
      </c>
      <c r="AM129" s="38" t="e">
        <f t="shared" si="148"/>
        <v>#DIV/0!</v>
      </c>
      <c r="AN129" s="39" t="e">
        <f t="shared" si="149"/>
        <v>#DIV/0!</v>
      </c>
      <c r="AO129" s="40" t="s">
        <v>430</v>
      </c>
      <c r="AP129" s="53"/>
      <c r="AQ129" s="41" t="s">
        <v>431</v>
      </c>
    </row>
    <row r="130" spans="1:43" ht="12.75" customHeight="1">
      <c r="A130" s="42" t="s">
        <v>432</v>
      </c>
      <c r="B130" s="24"/>
      <c r="C130" s="24"/>
      <c r="D130" s="25" t="e">
        <f t="shared" si="132"/>
        <v>#DIV/0!</v>
      </c>
      <c r="E130" s="26" t="e">
        <f t="shared" si="133"/>
        <v>#DIV/0!</v>
      </c>
      <c r="F130" s="27" t="e">
        <f t="shared" si="134"/>
        <v>#DIV/0!</v>
      </c>
      <c r="G130" s="24"/>
      <c r="H130" s="24"/>
      <c r="I130" s="28" t="e">
        <f t="shared" si="135"/>
        <v>#DIV/0!</v>
      </c>
      <c r="J130" s="26" t="e">
        <f t="shared" si="136"/>
        <v>#DIV/0!</v>
      </c>
      <c r="K130" s="29" t="e">
        <f t="shared" si="137"/>
        <v>#DIV/0!</v>
      </c>
      <c r="L130" s="30"/>
      <c r="M130" s="25" t="e">
        <f t="shared" si="138"/>
        <v>#DIV/0!</v>
      </c>
      <c r="N130" s="31" t="e">
        <f t="shared" si="139"/>
        <v>#DIV/0!</v>
      </c>
      <c r="O130" s="30"/>
      <c r="P130" s="30"/>
      <c r="Q130" s="32" t="e">
        <f t="shared" si="140"/>
        <v>#DIV/0!</v>
      </c>
      <c r="R130" s="26" t="e">
        <f t="shared" si="141"/>
        <v>#DIV/0!</v>
      </c>
      <c r="S130" s="29" t="e">
        <f t="shared" si="150"/>
        <v>#DIV/0!</v>
      </c>
      <c r="T130" s="28"/>
      <c r="U130" s="31">
        <f t="shared" si="142"/>
        <v>0</v>
      </c>
      <c r="V130" s="27" t="str">
        <f t="shared" si="143"/>
        <v>0</v>
      </c>
      <c r="W130" s="24"/>
      <c r="X130" s="24"/>
      <c r="Y130" s="32"/>
      <c r="Z130" s="33">
        <f t="shared" si="144"/>
        <v>0</v>
      </c>
      <c r="AA130" s="27" t="str">
        <f t="shared" si="145"/>
        <v>15</v>
      </c>
      <c r="AB130" s="24"/>
      <c r="AC130" s="24"/>
      <c r="AD130" s="32">
        <f t="shared" si="146"/>
        <v>0</v>
      </c>
      <c r="AE130" s="27" t="str">
        <f t="shared" si="147"/>
        <v>0</v>
      </c>
      <c r="AF130" s="36">
        <f>IFERROR(VLOOKUP(AO130,Cláusulas!A:F,3,0),0)</f>
        <v>0</v>
      </c>
      <c r="AG130" s="36">
        <f>IFERROR(VLOOKUP(AO130,Cláusulas!A:F,4,0),0)</f>
        <v>0</v>
      </c>
      <c r="AH130" s="36">
        <f>IFERROR(VLOOKUP(AO130,Cláusulas!A:F,5,0),0)</f>
        <v>0</v>
      </c>
      <c r="AI130" s="36">
        <f>IFERROR(VLOOKUP(AO130,Saúde!A:Z,2,0),0)</f>
        <v>0</v>
      </c>
      <c r="AJ130" s="37"/>
      <c r="AK130" s="37">
        <v>0</v>
      </c>
      <c r="AL130" s="37">
        <v>0</v>
      </c>
      <c r="AM130" s="38" t="e">
        <f t="shared" si="148"/>
        <v>#DIV/0!</v>
      </c>
      <c r="AN130" s="39" t="e">
        <f t="shared" si="149"/>
        <v>#DIV/0!</v>
      </c>
      <c r="AO130" s="40" t="s">
        <v>433</v>
      </c>
      <c r="AP130" s="53"/>
      <c r="AQ130" s="41" t="s">
        <v>434</v>
      </c>
    </row>
    <row r="131" spans="1:43" ht="12.75" customHeight="1">
      <c r="A131" s="42" t="s">
        <v>435</v>
      </c>
      <c r="B131" s="24"/>
      <c r="C131" s="24"/>
      <c r="D131" s="25" t="e">
        <f t="shared" si="132"/>
        <v>#DIV/0!</v>
      </c>
      <c r="E131" s="26" t="e">
        <f t="shared" si="133"/>
        <v>#DIV/0!</v>
      </c>
      <c r="F131" s="27" t="e">
        <f t="shared" si="134"/>
        <v>#DIV/0!</v>
      </c>
      <c r="G131" s="24"/>
      <c r="H131" s="24"/>
      <c r="I131" s="28" t="e">
        <f t="shared" si="135"/>
        <v>#DIV/0!</v>
      </c>
      <c r="J131" s="26" t="e">
        <f t="shared" si="136"/>
        <v>#DIV/0!</v>
      </c>
      <c r="K131" s="29" t="e">
        <f t="shared" si="137"/>
        <v>#DIV/0!</v>
      </c>
      <c r="L131" s="30"/>
      <c r="M131" s="25" t="e">
        <f t="shared" si="138"/>
        <v>#DIV/0!</v>
      </c>
      <c r="N131" s="31" t="e">
        <f t="shared" si="139"/>
        <v>#DIV/0!</v>
      </c>
      <c r="O131" s="30"/>
      <c r="P131" s="30"/>
      <c r="Q131" s="32" t="e">
        <f t="shared" si="140"/>
        <v>#DIV/0!</v>
      </c>
      <c r="R131" s="26" t="e">
        <f t="shared" si="141"/>
        <v>#DIV/0!</v>
      </c>
      <c r="S131" s="29" t="e">
        <f t="shared" si="150"/>
        <v>#DIV/0!</v>
      </c>
      <c r="T131" s="28"/>
      <c r="U131" s="31">
        <f t="shared" si="142"/>
        <v>0</v>
      </c>
      <c r="V131" s="27" t="str">
        <f t="shared" si="143"/>
        <v>0</v>
      </c>
      <c r="W131" s="24"/>
      <c r="X131" s="24"/>
      <c r="Y131" s="32"/>
      <c r="Z131" s="33">
        <f t="shared" si="144"/>
        <v>0</v>
      </c>
      <c r="AA131" s="27" t="str">
        <f t="shared" si="145"/>
        <v>15</v>
      </c>
      <c r="AB131" s="24"/>
      <c r="AC131" s="24"/>
      <c r="AD131" s="32">
        <f t="shared" si="146"/>
        <v>0</v>
      </c>
      <c r="AE131" s="27" t="str">
        <f t="shared" si="147"/>
        <v>0</v>
      </c>
      <c r="AF131" s="36">
        <f>IFERROR(VLOOKUP(AO131,Cláusulas!A:F,3,0),0)</f>
        <v>0</v>
      </c>
      <c r="AG131" s="36">
        <f>IFERROR(VLOOKUP(AO131,Cláusulas!A:F,4,0),0)</f>
        <v>0</v>
      </c>
      <c r="AH131" s="36">
        <f>IFERROR(VLOOKUP(AO131,Cláusulas!A:F,5,0),0)</f>
        <v>0</v>
      </c>
      <c r="AI131" s="36">
        <f>IFERROR(VLOOKUP(AO131,Saúde!A:Z,2,0),0)</f>
        <v>0</v>
      </c>
      <c r="AJ131" s="37"/>
      <c r="AK131" s="37">
        <v>0</v>
      </c>
      <c r="AL131" s="37">
        <v>0</v>
      </c>
      <c r="AM131" s="38" t="e">
        <f t="shared" si="148"/>
        <v>#DIV/0!</v>
      </c>
      <c r="AN131" s="39" t="e">
        <f t="shared" si="149"/>
        <v>#DIV/0!</v>
      </c>
      <c r="AO131" s="40" t="s">
        <v>436</v>
      </c>
      <c r="AP131" s="53"/>
      <c r="AQ131" s="41" t="s">
        <v>437</v>
      </c>
    </row>
    <row r="132" spans="1:43" ht="12.75" customHeight="1">
      <c r="A132" s="42" t="s">
        <v>438</v>
      </c>
      <c r="B132" s="24"/>
      <c r="C132" s="24"/>
      <c r="D132" s="25" t="e">
        <f t="shared" si="132"/>
        <v>#DIV/0!</v>
      </c>
      <c r="E132" s="26" t="e">
        <f t="shared" si="133"/>
        <v>#DIV/0!</v>
      </c>
      <c r="F132" s="27" t="e">
        <f t="shared" si="134"/>
        <v>#DIV/0!</v>
      </c>
      <c r="G132" s="24"/>
      <c r="H132" s="24"/>
      <c r="I132" s="28" t="e">
        <f t="shared" si="135"/>
        <v>#DIV/0!</v>
      </c>
      <c r="J132" s="26" t="e">
        <f t="shared" si="136"/>
        <v>#DIV/0!</v>
      </c>
      <c r="K132" s="29" t="e">
        <f t="shared" si="137"/>
        <v>#DIV/0!</v>
      </c>
      <c r="L132" s="30"/>
      <c r="M132" s="25" t="e">
        <f t="shared" si="138"/>
        <v>#DIV/0!</v>
      </c>
      <c r="N132" s="31" t="e">
        <f t="shared" si="139"/>
        <v>#DIV/0!</v>
      </c>
      <c r="O132" s="30"/>
      <c r="P132" s="30"/>
      <c r="Q132" s="32" t="e">
        <f t="shared" si="140"/>
        <v>#DIV/0!</v>
      </c>
      <c r="R132" s="26" t="e">
        <f t="shared" si="141"/>
        <v>#DIV/0!</v>
      </c>
      <c r="S132" s="29" t="e">
        <f t="shared" si="150"/>
        <v>#DIV/0!</v>
      </c>
      <c r="T132" s="28"/>
      <c r="U132" s="31">
        <f t="shared" si="142"/>
        <v>0</v>
      </c>
      <c r="V132" s="27" t="str">
        <f t="shared" si="143"/>
        <v>0</v>
      </c>
      <c r="W132" s="24"/>
      <c r="X132" s="24"/>
      <c r="Y132" s="32"/>
      <c r="Z132" s="33">
        <f t="shared" si="144"/>
        <v>0</v>
      </c>
      <c r="AA132" s="27" t="str">
        <f t="shared" si="145"/>
        <v>15</v>
      </c>
      <c r="AB132" s="24"/>
      <c r="AC132" s="24"/>
      <c r="AD132" s="32">
        <f t="shared" si="146"/>
        <v>0</v>
      </c>
      <c r="AE132" s="27" t="str">
        <f t="shared" si="147"/>
        <v>0</v>
      </c>
      <c r="AF132" s="36">
        <f>IFERROR(VLOOKUP(AO132,Cláusulas!A:F,3,0),0)</f>
        <v>0</v>
      </c>
      <c r="AG132" s="36">
        <f>IFERROR(VLOOKUP(AO132,Cláusulas!A:F,4,0),0)</f>
        <v>0</v>
      </c>
      <c r="AH132" s="36">
        <f>IFERROR(VLOOKUP(AO132,Cláusulas!A:F,5,0),0)</f>
        <v>0</v>
      </c>
      <c r="AI132" s="36">
        <f>IFERROR(VLOOKUP(AO132,Saúde!A:Z,2,0),0)</f>
        <v>0</v>
      </c>
      <c r="AJ132" s="37"/>
      <c r="AK132" s="37">
        <v>0</v>
      </c>
      <c r="AL132" s="37">
        <v>0</v>
      </c>
      <c r="AM132" s="38" t="e">
        <f t="shared" si="148"/>
        <v>#DIV/0!</v>
      </c>
      <c r="AN132" s="39" t="e">
        <f t="shared" si="149"/>
        <v>#DIV/0!</v>
      </c>
      <c r="AO132" s="40" t="s">
        <v>439</v>
      </c>
      <c r="AP132" s="53"/>
      <c r="AQ132" s="41" t="s">
        <v>440</v>
      </c>
    </row>
    <row r="133" spans="1:43" ht="12.75" customHeight="1">
      <c r="A133" s="42" t="s">
        <v>441</v>
      </c>
      <c r="B133" s="24"/>
      <c r="C133" s="24"/>
      <c r="D133" s="25" t="e">
        <f t="shared" si="132"/>
        <v>#DIV/0!</v>
      </c>
      <c r="E133" s="26" t="e">
        <f t="shared" si="133"/>
        <v>#DIV/0!</v>
      </c>
      <c r="F133" s="27" t="e">
        <f t="shared" si="134"/>
        <v>#DIV/0!</v>
      </c>
      <c r="G133" s="24"/>
      <c r="H133" s="24"/>
      <c r="I133" s="28" t="e">
        <f t="shared" si="135"/>
        <v>#DIV/0!</v>
      </c>
      <c r="J133" s="26" t="e">
        <f t="shared" si="136"/>
        <v>#DIV/0!</v>
      </c>
      <c r="K133" s="29" t="e">
        <f t="shared" si="137"/>
        <v>#DIV/0!</v>
      </c>
      <c r="L133" s="30"/>
      <c r="M133" s="25" t="e">
        <f t="shared" si="138"/>
        <v>#DIV/0!</v>
      </c>
      <c r="N133" s="31" t="e">
        <f t="shared" si="139"/>
        <v>#DIV/0!</v>
      </c>
      <c r="O133" s="30"/>
      <c r="P133" s="30"/>
      <c r="Q133" s="32" t="e">
        <f t="shared" si="140"/>
        <v>#DIV/0!</v>
      </c>
      <c r="R133" s="26" t="e">
        <f t="shared" si="141"/>
        <v>#DIV/0!</v>
      </c>
      <c r="S133" s="29" t="e">
        <f t="shared" si="150"/>
        <v>#DIV/0!</v>
      </c>
      <c r="T133" s="28"/>
      <c r="U133" s="31">
        <f t="shared" si="142"/>
        <v>0</v>
      </c>
      <c r="V133" s="27" t="str">
        <f t="shared" si="143"/>
        <v>0</v>
      </c>
      <c r="W133" s="24"/>
      <c r="X133" s="24"/>
      <c r="Y133" s="32"/>
      <c r="Z133" s="33">
        <f t="shared" si="144"/>
        <v>0</v>
      </c>
      <c r="AA133" s="27" t="str">
        <f t="shared" si="145"/>
        <v>15</v>
      </c>
      <c r="AB133" s="24"/>
      <c r="AC133" s="24"/>
      <c r="AD133" s="32">
        <f t="shared" si="146"/>
        <v>0</v>
      </c>
      <c r="AE133" s="27" t="str">
        <f t="shared" si="147"/>
        <v>0</v>
      </c>
      <c r="AF133" s="36">
        <f>IFERROR(VLOOKUP(AO133,Cláusulas!A:F,3,0),0)</f>
        <v>0</v>
      </c>
      <c r="AG133" s="36">
        <f>IFERROR(VLOOKUP(AO133,Cláusulas!A:F,4,0),0)</f>
        <v>0</v>
      </c>
      <c r="AH133" s="36">
        <f>IFERROR(VLOOKUP(AO133,Cláusulas!A:F,5,0),0)</f>
        <v>0</v>
      </c>
      <c r="AI133" s="36">
        <f>IFERROR(VLOOKUP(AO133,Saúde!A:Z,2,0),0)</f>
        <v>0</v>
      </c>
      <c r="AJ133" s="37"/>
      <c r="AK133" s="37">
        <v>0</v>
      </c>
      <c r="AL133" s="37">
        <v>0</v>
      </c>
      <c r="AM133" s="38" t="e">
        <f t="shared" si="148"/>
        <v>#DIV/0!</v>
      </c>
      <c r="AN133" s="39" t="e">
        <f t="shared" si="149"/>
        <v>#DIV/0!</v>
      </c>
      <c r="AO133" s="40" t="s">
        <v>442</v>
      </c>
      <c r="AP133" s="53"/>
      <c r="AQ133" s="41" t="s">
        <v>443</v>
      </c>
    </row>
    <row r="134" spans="1:43" ht="12.75" customHeight="1">
      <c r="A134" s="42" t="s">
        <v>444</v>
      </c>
      <c r="B134" s="24"/>
      <c r="C134" s="24"/>
      <c r="D134" s="25" t="e">
        <f t="shared" si="132"/>
        <v>#DIV/0!</v>
      </c>
      <c r="E134" s="26" t="e">
        <f t="shared" si="133"/>
        <v>#DIV/0!</v>
      </c>
      <c r="F134" s="27" t="e">
        <f t="shared" si="134"/>
        <v>#DIV/0!</v>
      </c>
      <c r="G134" s="24"/>
      <c r="H134" s="24"/>
      <c r="I134" s="28" t="e">
        <f t="shared" si="135"/>
        <v>#DIV/0!</v>
      </c>
      <c r="J134" s="26" t="e">
        <f t="shared" si="136"/>
        <v>#DIV/0!</v>
      </c>
      <c r="K134" s="29" t="e">
        <f t="shared" si="137"/>
        <v>#DIV/0!</v>
      </c>
      <c r="L134" s="30"/>
      <c r="M134" s="25" t="e">
        <f t="shared" si="138"/>
        <v>#DIV/0!</v>
      </c>
      <c r="N134" s="31" t="e">
        <f t="shared" si="139"/>
        <v>#DIV/0!</v>
      </c>
      <c r="O134" s="30"/>
      <c r="P134" s="30"/>
      <c r="Q134" s="32" t="e">
        <f t="shared" si="140"/>
        <v>#DIV/0!</v>
      </c>
      <c r="R134" s="26" t="e">
        <f t="shared" si="141"/>
        <v>#DIV/0!</v>
      </c>
      <c r="S134" s="29" t="e">
        <f t="shared" si="150"/>
        <v>#DIV/0!</v>
      </c>
      <c r="T134" s="28"/>
      <c r="U134" s="31">
        <f t="shared" si="142"/>
        <v>0</v>
      </c>
      <c r="V134" s="27" t="str">
        <f t="shared" si="143"/>
        <v>0</v>
      </c>
      <c r="W134" s="24"/>
      <c r="X134" s="24"/>
      <c r="Y134" s="32"/>
      <c r="Z134" s="33">
        <f t="shared" si="144"/>
        <v>0</v>
      </c>
      <c r="AA134" s="27" t="str">
        <f t="shared" si="145"/>
        <v>15</v>
      </c>
      <c r="AB134" s="24"/>
      <c r="AC134" s="24"/>
      <c r="AD134" s="32">
        <f t="shared" si="146"/>
        <v>0</v>
      </c>
      <c r="AE134" s="27" t="str">
        <f t="shared" si="147"/>
        <v>0</v>
      </c>
      <c r="AF134" s="36">
        <f>IFERROR(VLOOKUP(AO134,Cláusulas!A:F,3,0),0)</f>
        <v>0</v>
      </c>
      <c r="AG134" s="36">
        <f>IFERROR(VLOOKUP(AO134,Cláusulas!A:F,4,0),0)</f>
        <v>0</v>
      </c>
      <c r="AH134" s="36">
        <f>IFERROR(VLOOKUP(AO134,Cláusulas!A:F,5,0),0)</f>
        <v>0</v>
      </c>
      <c r="AI134" s="36">
        <f>IFERROR(VLOOKUP(AO134,Saúde!A:Z,2,0),0)</f>
        <v>0</v>
      </c>
      <c r="AJ134" s="37"/>
      <c r="AK134" s="37">
        <v>0</v>
      </c>
      <c r="AL134" s="37">
        <v>0</v>
      </c>
      <c r="AM134" s="38" t="e">
        <f t="shared" si="148"/>
        <v>#DIV/0!</v>
      </c>
      <c r="AN134" s="39" t="e">
        <f t="shared" si="149"/>
        <v>#DIV/0!</v>
      </c>
      <c r="AO134" s="40" t="s">
        <v>445</v>
      </c>
      <c r="AP134" s="53"/>
      <c r="AQ134" s="41" t="s">
        <v>446</v>
      </c>
    </row>
    <row r="135" spans="1:43" ht="12.75" customHeight="1">
      <c r="A135" s="42" t="s">
        <v>447</v>
      </c>
      <c r="B135" s="24"/>
      <c r="C135" s="24"/>
      <c r="D135" s="25" t="e">
        <f t="shared" si="132"/>
        <v>#DIV/0!</v>
      </c>
      <c r="E135" s="26" t="e">
        <f t="shared" si="133"/>
        <v>#DIV/0!</v>
      </c>
      <c r="F135" s="27" t="e">
        <f t="shared" si="134"/>
        <v>#DIV/0!</v>
      </c>
      <c r="G135" s="24"/>
      <c r="H135" s="24"/>
      <c r="I135" s="28" t="e">
        <f t="shared" si="135"/>
        <v>#DIV/0!</v>
      </c>
      <c r="J135" s="26" t="e">
        <f t="shared" si="136"/>
        <v>#DIV/0!</v>
      </c>
      <c r="K135" s="29" t="e">
        <f t="shared" si="137"/>
        <v>#DIV/0!</v>
      </c>
      <c r="L135" s="30"/>
      <c r="M135" s="25" t="e">
        <f t="shared" si="138"/>
        <v>#DIV/0!</v>
      </c>
      <c r="N135" s="31" t="e">
        <f t="shared" si="139"/>
        <v>#DIV/0!</v>
      </c>
      <c r="O135" s="30"/>
      <c r="P135" s="30"/>
      <c r="Q135" s="32" t="e">
        <f t="shared" si="140"/>
        <v>#DIV/0!</v>
      </c>
      <c r="R135" s="26" t="e">
        <f t="shared" si="141"/>
        <v>#DIV/0!</v>
      </c>
      <c r="S135" s="29" t="e">
        <f t="shared" si="150"/>
        <v>#DIV/0!</v>
      </c>
      <c r="T135" s="28"/>
      <c r="U135" s="31">
        <f t="shared" si="142"/>
        <v>0</v>
      </c>
      <c r="V135" s="27" t="str">
        <f t="shared" si="143"/>
        <v>0</v>
      </c>
      <c r="W135" s="24"/>
      <c r="X135" s="24"/>
      <c r="Y135" s="32"/>
      <c r="Z135" s="33">
        <f t="shared" si="144"/>
        <v>0</v>
      </c>
      <c r="AA135" s="27" t="str">
        <f t="shared" si="145"/>
        <v>15</v>
      </c>
      <c r="AB135" s="24"/>
      <c r="AC135" s="24"/>
      <c r="AD135" s="32">
        <f t="shared" si="146"/>
        <v>0</v>
      </c>
      <c r="AE135" s="27" t="str">
        <f t="shared" si="147"/>
        <v>0</v>
      </c>
      <c r="AF135" s="36">
        <f>IFERROR(VLOOKUP(AO135,Cláusulas!A:F,3,0),0)</f>
        <v>0</v>
      </c>
      <c r="AG135" s="36">
        <f>IFERROR(VLOOKUP(AO135,Cláusulas!A:F,4,0),0)</f>
        <v>0</v>
      </c>
      <c r="AH135" s="36">
        <f>IFERROR(VLOOKUP(AO135,Cláusulas!A:F,5,0),0)</f>
        <v>0</v>
      </c>
      <c r="AI135" s="36">
        <f>IFERROR(VLOOKUP(AO135,Saúde!A:Z,2,0),0)</f>
        <v>0</v>
      </c>
      <c r="AJ135" s="37"/>
      <c r="AK135" s="37">
        <v>0</v>
      </c>
      <c r="AL135" s="37">
        <v>0</v>
      </c>
      <c r="AM135" s="38" t="e">
        <f t="shared" si="148"/>
        <v>#DIV/0!</v>
      </c>
      <c r="AN135" s="39" t="e">
        <f t="shared" si="149"/>
        <v>#DIV/0!</v>
      </c>
      <c r="AO135" s="40" t="s">
        <v>448</v>
      </c>
      <c r="AP135" s="53"/>
      <c r="AQ135" s="41" t="s">
        <v>449</v>
      </c>
    </row>
    <row r="136" spans="1:43" ht="54.75" customHeight="1">
      <c r="A136" s="42" t="s">
        <v>450</v>
      </c>
      <c r="B136" s="24"/>
      <c r="C136" s="24"/>
      <c r="D136" s="25" t="e">
        <f t="shared" si="132"/>
        <v>#DIV/0!</v>
      </c>
      <c r="E136" s="26" t="e">
        <f t="shared" si="133"/>
        <v>#DIV/0!</v>
      </c>
      <c r="F136" s="27" t="e">
        <f t="shared" si="134"/>
        <v>#DIV/0!</v>
      </c>
      <c r="G136" s="24"/>
      <c r="H136" s="24"/>
      <c r="I136" s="28" t="e">
        <f t="shared" si="135"/>
        <v>#DIV/0!</v>
      </c>
      <c r="J136" s="26" t="e">
        <f t="shared" si="136"/>
        <v>#DIV/0!</v>
      </c>
      <c r="K136" s="29" t="e">
        <f t="shared" si="137"/>
        <v>#DIV/0!</v>
      </c>
      <c r="L136" s="30"/>
      <c r="M136" s="25" t="e">
        <f t="shared" si="138"/>
        <v>#DIV/0!</v>
      </c>
      <c r="N136" s="31" t="e">
        <f t="shared" si="139"/>
        <v>#DIV/0!</v>
      </c>
      <c r="O136" s="30"/>
      <c r="P136" s="30"/>
      <c r="Q136" s="32" t="e">
        <f t="shared" si="140"/>
        <v>#DIV/0!</v>
      </c>
      <c r="R136" s="26" t="e">
        <f t="shared" si="141"/>
        <v>#DIV/0!</v>
      </c>
      <c r="S136" s="29" t="e">
        <f t="shared" si="150"/>
        <v>#DIV/0!</v>
      </c>
      <c r="T136" s="28"/>
      <c r="U136" s="31">
        <f t="shared" si="142"/>
        <v>0</v>
      </c>
      <c r="V136" s="27" t="str">
        <f t="shared" si="143"/>
        <v>0</v>
      </c>
      <c r="W136" s="24"/>
      <c r="X136" s="24"/>
      <c r="Y136" s="32"/>
      <c r="Z136" s="33">
        <f t="shared" si="144"/>
        <v>0</v>
      </c>
      <c r="AA136" s="27" t="str">
        <f t="shared" si="145"/>
        <v>15</v>
      </c>
      <c r="AB136" s="24"/>
      <c r="AC136" s="24"/>
      <c r="AD136" s="32">
        <f t="shared" si="146"/>
        <v>0</v>
      </c>
      <c r="AE136" s="27" t="str">
        <f t="shared" si="147"/>
        <v>0</v>
      </c>
      <c r="AF136" s="36">
        <f>IFERROR(VLOOKUP(AO136,Cláusulas!A:F,3,0),0)</f>
        <v>0</v>
      </c>
      <c r="AG136" s="36">
        <f>IFERROR(VLOOKUP(AO136,Cláusulas!A:F,4,0),0)</f>
        <v>0</v>
      </c>
      <c r="AH136" s="36">
        <f>IFERROR(VLOOKUP(AO136,Cláusulas!A:F,5,0),0)</f>
        <v>0</v>
      </c>
      <c r="AI136" s="36">
        <f>IFERROR(VLOOKUP(AO136,Saúde!A:Z,2,0),0)</f>
        <v>0</v>
      </c>
      <c r="AJ136" s="37"/>
      <c r="AK136" s="37">
        <v>0</v>
      </c>
      <c r="AL136" s="37">
        <v>0</v>
      </c>
      <c r="AM136" s="38" t="e">
        <f t="shared" si="148"/>
        <v>#DIV/0!</v>
      </c>
      <c r="AN136" s="39" t="e">
        <f t="shared" si="149"/>
        <v>#DIV/0!</v>
      </c>
      <c r="AO136" s="40" t="s">
        <v>450</v>
      </c>
      <c r="AP136" s="53"/>
      <c r="AQ136" s="41" t="s">
        <v>451</v>
      </c>
    </row>
    <row r="137" spans="1:43" ht="12.75" customHeight="1">
      <c r="A137" s="42" t="s">
        <v>452</v>
      </c>
      <c r="B137" s="24"/>
      <c r="C137" s="24"/>
      <c r="D137" s="25" t="e">
        <f t="shared" si="132"/>
        <v>#DIV/0!</v>
      </c>
      <c r="E137" s="26" t="e">
        <f t="shared" si="133"/>
        <v>#DIV/0!</v>
      </c>
      <c r="F137" s="27" t="e">
        <f t="shared" si="134"/>
        <v>#DIV/0!</v>
      </c>
      <c r="G137" s="24"/>
      <c r="H137" s="24"/>
      <c r="I137" s="28" t="e">
        <f t="shared" si="135"/>
        <v>#DIV/0!</v>
      </c>
      <c r="J137" s="26" t="e">
        <f t="shared" si="136"/>
        <v>#DIV/0!</v>
      </c>
      <c r="K137" s="29" t="e">
        <f t="shared" si="137"/>
        <v>#DIV/0!</v>
      </c>
      <c r="L137" s="30"/>
      <c r="M137" s="25" t="e">
        <f t="shared" si="138"/>
        <v>#DIV/0!</v>
      </c>
      <c r="N137" s="31" t="e">
        <f t="shared" si="139"/>
        <v>#DIV/0!</v>
      </c>
      <c r="O137" s="30"/>
      <c r="P137" s="30"/>
      <c r="Q137" s="32" t="e">
        <f t="shared" si="140"/>
        <v>#DIV/0!</v>
      </c>
      <c r="R137" s="26" t="e">
        <f t="shared" si="141"/>
        <v>#DIV/0!</v>
      </c>
      <c r="S137" s="29" t="e">
        <f t="shared" si="150"/>
        <v>#DIV/0!</v>
      </c>
      <c r="T137" s="28"/>
      <c r="U137" s="31">
        <f t="shared" si="142"/>
        <v>0</v>
      </c>
      <c r="V137" s="27" t="str">
        <f t="shared" si="143"/>
        <v>0</v>
      </c>
      <c r="W137" s="24"/>
      <c r="X137" s="24"/>
      <c r="Y137" s="32"/>
      <c r="Z137" s="33">
        <f t="shared" si="144"/>
        <v>0</v>
      </c>
      <c r="AA137" s="27" t="str">
        <f t="shared" si="145"/>
        <v>15</v>
      </c>
      <c r="AB137" s="24"/>
      <c r="AC137" s="24"/>
      <c r="AD137" s="32">
        <f t="shared" si="146"/>
        <v>0</v>
      </c>
      <c r="AE137" s="27" t="str">
        <f t="shared" si="147"/>
        <v>0</v>
      </c>
      <c r="AF137" s="36">
        <f>IFERROR(VLOOKUP(AO137,Cláusulas!A:F,3,0),0)</f>
        <v>0</v>
      </c>
      <c r="AG137" s="36">
        <f>IFERROR(VLOOKUP(AO137,Cláusulas!A:F,4,0),0)</f>
        <v>0</v>
      </c>
      <c r="AH137" s="36">
        <f>IFERROR(VLOOKUP(AO137,Cláusulas!A:F,5,0),0)</f>
        <v>0</v>
      </c>
      <c r="AI137" s="36">
        <f>IFERROR(VLOOKUP(AO137,Saúde!A:Z,2,0),0)</f>
        <v>0</v>
      </c>
      <c r="AJ137" s="37"/>
      <c r="AK137" s="37">
        <v>0</v>
      </c>
      <c r="AL137" s="37">
        <v>0</v>
      </c>
      <c r="AM137" s="38" t="e">
        <f t="shared" si="148"/>
        <v>#DIV/0!</v>
      </c>
      <c r="AN137" s="39" t="e">
        <f t="shared" si="149"/>
        <v>#DIV/0!</v>
      </c>
      <c r="AO137" s="40" t="s">
        <v>453</v>
      </c>
      <c r="AP137" s="53"/>
      <c r="AQ137" s="41" t="s">
        <v>454</v>
      </c>
    </row>
    <row r="138" spans="1:43" ht="12.75" customHeight="1">
      <c r="A138" s="42" t="s">
        <v>455</v>
      </c>
      <c r="B138" s="24"/>
      <c r="C138" s="24"/>
      <c r="D138" s="25" t="e">
        <f t="shared" si="132"/>
        <v>#DIV/0!</v>
      </c>
      <c r="E138" s="26" t="e">
        <f t="shared" si="133"/>
        <v>#DIV/0!</v>
      </c>
      <c r="F138" s="27" t="e">
        <f t="shared" si="134"/>
        <v>#DIV/0!</v>
      </c>
      <c r="G138" s="24"/>
      <c r="H138" s="24"/>
      <c r="I138" s="28" t="e">
        <f t="shared" si="135"/>
        <v>#DIV/0!</v>
      </c>
      <c r="J138" s="26" t="e">
        <f t="shared" si="136"/>
        <v>#DIV/0!</v>
      </c>
      <c r="K138" s="29" t="e">
        <f t="shared" si="137"/>
        <v>#DIV/0!</v>
      </c>
      <c r="L138" s="30"/>
      <c r="M138" s="25" t="e">
        <f t="shared" si="138"/>
        <v>#DIV/0!</v>
      </c>
      <c r="N138" s="31" t="e">
        <f t="shared" si="139"/>
        <v>#DIV/0!</v>
      </c>
      <c r="O138" s="30"/>
      <c r="P138" s="30"/>
      <c r="Q138" s="32" t="e">
        <f t="shared" si="140"/>
        <v>#DIV/0!</v>
      </c>
      <c r="R138" s="26" t="e">
        <f t="shared" si="141"/>
        <v>#DIV/0!</v>
      </c>
      <c r="S138" s="29" t="e">
        <f t="shared" si="150"/>
        <v>#DIV/0!</v>
      </c>
      <c r="T138" s="28"/>
      <c r="U138" s="31">
        <f t="shared" si="142"/>
        <v>0</v>
      </c>
      <c r="V138" s="27" t="str">
        <f t="shared" si="143"/>
        <v>0</v>
      </c>
      <c r="W138" s="24"/>
      <c r="X138" s="24"/>
      <c r="Y138" s="32"/>
      <c r="Z138" s="33">
        <f t="shared" si="144"/>
        <v>0</v>
      </c>
      <c r="AA138" s="27" t="str">
        <f t="shared" si="145"/>
        <v>15</v>
      </c>
      <c r="AB138" s="24"/>
      <c r="AC138" s="24"/>
      <c r="AD138" s="32">
        <f t="shared" si="146"/>
        <v>0</v>
      </c>
      <c r="AE138" s="27" t="str">
        <f t="shared" si="147"/>
        <v>0</v>
      </c>
      <c r="AF138" s="36">
        <f>IFERROR(VLOOKUP(AO138,Cláusulas!A:F,3,0),0)</f>
        <v>0</v>
      </c>
      <c r="AG138" s="36">
        <f>IFERROR(VLOOKUP(AO138,Cláusulas!A:F,4,0),0)</f>
        <v>0</v>
      </c>
      <c r="AH138" s="36">
        <f>IFERROR(VLOOKUP(AO138,Cláusulas!A:F,5,0),0)</f>
        <v>0</v>
      </c>
      <c r="AI138" s="36">
        <f>IFERROR(VLOOKUP(AO138,Saúde!A:Z,2,0),0)</f>
        <v>0</v>
      </c>
      <c r="AJ138" s="37"/>
      <c r="AK138" s="37">
        <v>0</v>
      </c>
      <c r="AL138" s="37">
        <v>0</v>
      </c>
      <c r="AM138" s="38" t="e">
        <f t="shared" si="148"/>
        <v>#DIV/0!</v>
      </c>
      <c r="AN138" s="39" t="e">
        <f t="shared" si="149"/>
        <v>#DIV/0!</v>
      </c>
      <c r="AO138" s="40" t="s">
        <v>456</v>
      </c>
      <c r="AP138" s="58" t="s">
        <v>457</v>
      </c>
      <c r="AQ138" s="41" t="s">
        <v>458</v>
      </c>
    </row>
    <row r="139" spans="1:43" ht="12.75" customHeight="1">
      <c r="A139" s="42" t="s">
        <v>459</v>
      </c>
      <c r="B139" s="24"/>
      <c r="C139" s="24"/>
      <c r="D139" s="25" t="e">
        <f t="shared" si="132"/>
        <v>#DIV/0!</v>
      </c>
      <c r="E139" s="26" t="e">
        <f t="shared" si="133"/>
        <v>#DIV/0!</v>
      </c>
      <c r="F139" s="27" t="e">
        <f t="shared" si="134"/>
        <v>#DIV/0!</v>
      </c>
      <c r="G139" s="24"/>
      <c r="H139" s="24"/>
      <c r="I139" s="28" t="e">
        <f t="shared" si="135"/>
        <v>#DIV/0!</v>
      </c>
      <c r="J139" s="26" t="e">
        <f t="shared" si="136"/>
        <v>#DIV/0!</v>
      </c>
      <c r="K139" s="29" t="e">
        <f t="shared" si="137"/>
        <v>#DIV/0!</v>
      </c>
      <c r="L139" s="30"/>
      <c r="M139" s="25" t="e">
        <f t="shared" si="138"/>
        <v>#DIV/0!</v>
      </c>
      <c r="N139" s="31" t="e">
        <f t="shared" si="139"/>
        <v>#DIV/0!</v>
      </c>
      <c r="O139" s="30"/>
      <c r="P139" s="30"/>
      <c r="Q139" s="32" t="e">
        <f t="shared" si="140"/>
        <v>#DIV/0!</v>
      </c>
      <c r="R139" s="26" t="e">
        <f t="shared" si="141"/>
        <v>#DIV/0!</v>
      </c>
      <c r="S139" s="29" t="e">
        <f t="shared" si="150"/>
        <v>#DIV/0!</v>
      </c>
      <c r="T139" s="28"/>
      <c r="U139" s="31">
        <f t="shared" si="142"/>
        <v>0</v>
      </c>
      <c r="V139" s="27" t="str">
        <f t="shared" si="143"/>
        <v>0</v>
      </c>
      <c r="W139" s="24"/>
      <c r="X139" s="24"/>
      <c r="Y139" s="32"/>
      <c r="Z139" s="33">
        <f t="shared" si="144"/>
        <v>0</v>
      </c>
      <c r="AA139" s="27" t="str">
        <f t="shared" si="145"/>
        <v>15</v>
      </c>
      <c r="AB139" s="24"/>
      <c r="AC139" s="24"/>
      <c r="AD139" s="32">
        <f t="shared" si="146"/>
        <v>0</v>
      </c>
      <c r="AE139" s="27" t="str">
        <f t="shared" si="147"/>
        <v>0</v>
      </c>
      <c r="AF139" s="36">
        <f>IFERROR(VLOOKUP(AO139,Cláusulas!A:F,3,0),0)</f>
        <v>0</v>
      </c>
      <c r="AG139" s="36">
        <f>IFERROR(VLOOKUP(AO139,Cláusulas!A:F,4,0),0)</f>
        <v>0</v>
      </c>
      <c r="AH139" s="36">
        <f>IFERROR(VLOOKUP(AO139,Cláusulas!A:F,5,0),0)</f>
        <v>0</v>
      </c>
      <c r="AI139" s="36">
        <f>IFERROR(VLOOKUP(AO139,Saúde!A:Z,2,0),0)</f>
        <v>0</v>
      </c>
      <c r="AJ139" s="37"/>
      <c r="AK139" s="37">
        <v>0</v>
      </c>
      <c r="AL139" s="37">
        <v>0</v>
      </c>
      <c r="AM139" s="38" t="e">
        <f t="shared" si="148"/>
        <v>#DIV/0!</v>
      </c>
      <c r="AN139" s="39" t="e">
        <f t="shared" si="149"/>
        <v>#DIV/0!</v>
      </c>
      <c r="AO139" s="40" t="s">
        <v>460</v>
      </c>
      <c r="AP139" s="59" t="s">
        <v>461</v>
      </c>
      <c r="AQ139" s="46" t="s">
        <v>462</v>
      </c>
    </row>
    <row r="140" spans="1:43" ht="12.75" customHeight="1">
      <c r="A140" s="42" t="s">
        <v>463</v>
      </c>
      <c r="B140" s="24"/>
      <c r="C140" s="24"/>
      <c r="D140" s="25" t="e">
        <f t="shared" si="132"/>
        <v>#DIV/0!</v>
      </c>
      <c r="E140" s="26" t="e">
        <f t="shared" si="133"/>
        <v>#DIV/0!</v>
      </c>
      <c r="F140" s="27" t="e">
        <f t="shared" si="134"/>
        <v>#DIV/0!</v>
      </c>
      <c r="G140" s="24"/>
      <c r="H140" s="24"/>
      <c r="I140" s="28" t="e">
        <f t="shared" si="135"/>
        <v>#DIV/0!</v>
      </c>
      <c r="J140" s="26" t="e">
        <f t="shared" si="136"/>
        <v>#DIV/0!</v>
      </c>
      <c r="K140" s="29" t="e">
        <f t="shared" si="137"/>
        <v>#DIV/0!</v>
      </c>
      <c r="L140" s="30"/>
      <c r="M140" s="25" t="e">
        <f t="shared" si="138"/>
        <v>#DIV/0!</v>
      </c>
      <c r="N140" s="31" t="e">
        <f t="shared" si="139"/>
        <v>#DIV/0!</v>
      </c>
      <c r="O140" s="30"/>
      <c r="P140" s="30"/>
      <c r="Q140" s="32" t="e">
        <f t="shared" si="140"/>
        <v>#DIV/0!</v>
      </c>
      <c r="R140" s="26" t="e">
        <f t="shared" si="141"/>
        <v>#DIV/0!</v>
      </c>
      <c r="S140" s="29" t="e">
        <f t="shared" si="150"/>
        <v>#DIV/0!</v>
      </c>
      <c r="T140" s="28"/>
      <c r="U140" s="31">
        <f t="shared" si="142"/>
        <v>0</v>
      </c>
      <c r="V140" s="27" t="str">
        <f t="shared" si="143"/>
        <v>0</v>
      </c>
      <c r="W140" s="24"/>
      <c r="X140" s="24"/>
      <c r="Y140" s="32"/>
      <c r="Z140" s="33">
        <f t="shared" si="144"/>
        <v>0</v>
      </c>
      <c r="AA140" s="27" t="str">
        <f t="shared" si="145"/>
        <v>15</v>
      </c>
      <c r="AB140" s="24"/>
      <c r="AC140" s="24"/>
      <c r="AD140" s="32">
        <f t="shared" si="146"/>
        <v>0</v>
      </c>
      <c r="AE140" s="27" t="str">
        <f t="shared" si="147"/>
        <v>0</v>
      </c>
      <c r="AF140" s="36">
        <f>IFERROR(VLOOKUP(AO140,Cláusulas!A:F,3,0),0)</f>
        <v>0</v>
      </c>
      <c r="AG140" s="36">
        <f>IFERROR(VLOOKUP(AO140,Cláusulas!A:F,4,0),0)</f>
        <v>0</v>
      </c>
      <c r="AH140" s="36">
        <f>IFERROR(VLOOKUP(AO140,Cláusulas!A:F,5,0),0)</f>
        <v>0</v>
      </c>
      <c r="AI140" s="36">
        <f>IFERROR(VLOOKUP(AO140,Saúde!A:Z,2,0),0)</f>
        <v>0</v>
      </c>
      <c r="AJ140" s="37"/>
      <c r="AK140" s="37">
        <v>0</v>
      </c>
      <c r="AL140" s="37">
        <v>0</v>
      </c>
      <c r="AM140" s="38" t="e">
        <f t="shared" si="148"/>
        <v>#DIV/0!</v>
      </c>
      <c r="AN140" s="39" t="e">
        <f t="shared" si="149"/>
        <v>#DIV/0!</v>
      </c>
      <c r="AO140" s="40" t="s">
        <v>464</v>
      </c>
      <c r="AP140" s="59" t="s">
        <v>465</v>
      </c>
      <c r="AQ140" s="46" t="s">
        <v>466</v>
      </c>
    </row>
    <row r="141" spans="1:43" ht="25.5" customHeight="1">
      <c r="A141" s="42" t="s">
        <v>467</v>
      </c>
      <c r="B141" s="24"/>
      <c r="C141" s="24"/>
      <c r="D141" s="25" t="e">
        <f t="shared" si="132"/>
        <v>#DIV/0!</v>
      </c>
      <c r="E141" s="26" t="e">
        <f t="shared" si="133"/>
        <v>#DIV/0!</v>
      </c>
      <c r="F141" s="27" t="e">
        <f t="shared" si="134"/>
        <v>#DIV/0!</v>
      </c>
      <c r="G141" s="24"/>
      <c r="H141" s="24"/>
      <c r="I141" s="28" t="e">
        <f t="shared" si="135"/>
        <v>#DIV/0!</v>
      </c>
      <c r="J141" s="26" t="e">
        <f t="shared" si="136"/>
        <v>#DIV/0!</v>
      </c>
      <c r="K141" s="29" t="e">
        <f t="shared" si="137"/>
        <v>#DIV/0!</v>
      </c>
      <c r="L141" s="30"/>
      <c r="M141" s="25" t="e">
        <f t="shared" si="138"/>
        <v>#DIV/0!</v>
      </c>
      <c r="N141" s="31" t="e">
        <f t="shared" si="139"/>
        <v>#DIV/0!</v>
      </c>
      <c r="O141" s="30"/>
      <c r="P141" s="30"/>
      <c r="Q141" s="32" t="e">
        <f t="shared" si="140"/>
        <v>#DIV/0!</v>
      </c>
      <c r="R141" s="26" t="e">
        <f t="shared" si="141"/>
        <v>#DIV/0!</v>
      </c>
      <c r="S141" s="29" t="e">
        <f t="shared" si="150"/>
        <v>#DIV/0!</v>
      </c>
      <c r="T141" s="28"/>
      <c r="U141" s="31">
        <f t="shared" si="142"/>
        <v>0</v>
      </c>
      <c r="V141" s="27" t="str">
        <f t="shared" si="143"/>
        <v>0</v>
      </c>
      <c r="W141" s="24"/>
      <c r="X141" s="24"/>
      <c r="Y141" s="32"/>
      <c r="Z141" s="33">
        <f t="shared" si="144"/>
        <v>0</v>
      </c>
      <c r="AA141" s="27" t="str">
        <f t="shared" si="145"/>
        <v>15</v>
      </c>
      <c r="AB141" s="24"/>
      <c r="AC141" s="24"/>
      <c r="AD141" s="32">
        <f t="shared" si="146"/>
        <v>0</v>
      </c>
      <c r="AE141" s="27" t="str">
        <f t="shared" si="147"/>
        <v>0</v>
      </c>
      <c r="AF141" s="36">
        <f>IFERROR(VLOOKUP(AO141,Cláusulas!A:F,3,0),0)</f>
        <v>0</v>
      </c>
      <c r="AG141" s="36">
        <f>IFERROR(VLOOKUP(AO141,Cláusulas!A:F,4,0),0)</f>
        <v>0</v>
      </c>
      <c r="AH141" s="36">
        <f>IFERROR(VLOOKUP(AO141,Cláusulas!A:F,5,0),0)</f>
        <v>0</v>
      </c>
      <c r="AI141" s="36">
        <f>IFERROR(VLOOKUP(AO141,Saúde!A:Z,2,0),0)</f>
        <v>0</v>
      </c>
      <c r="AJ141" s="37"/>
      <c r="AK141" s="37">
        <v>0</v>
      </c>
      <c r="AL141" s="37">
        <v>0</v>
      </c>
      <c r="AM141" s="38" t="e">
        <f t="shared" si="148"/>
        <v>#DIV/0!</v>
      </c>
      <c r="AN141" s="39" t="e">
        <f t="shared" si="149"/>
        <v>#DIV/0!</v>
      </c>
      <c r="AO141" s="40" t="s">
        <v>468</v>
      </c>
      <c r="AP141" s="59" t="s">
        <v>469</v>
      </c>
      <c r="AQ141" s="46" t="s">
        <v>470</v>
      </c>
    </row>
    <row r="142" spans="1:43" ht="25.5" customHeight="1">
      <c r="A142" s="42" t="s">
        <v>471</v>
      </c>
      <c r="B142" s="24"/>
      <c r="C142" s="24"/>
      <c r="D142" s="25" t="e">
        <f t="shared" si="132"/>
        <v>#DIV/0!</v>
      </c>
      <c r="E142" s="26" t="e">
        <f t="shared" si="133"/>
        <v>#DIV/0!</v>
      </c>
      <c r="F142" s="27" t="e">
        <f t="shared" si="134"/>
        <v>#DIV/0!</v>
      </c>
      <c r="G142" s="24"/>
      <c r="H142" s="24"/>
      <c r="I142" s="28" t="e">
        <f t="shared" si="135"/>
        <v>#DIV/0!</v>
      </c>
      <c r="J142" s="26" t="e">
        <f t="shared" si="136"/>
        <v>#DIV/0!</v>
      </c>
      <c r="K142" s="29" t="e">
        <f t="shared" si="137"/>
        <v>#DIV/0!</v>
      </c>
      <c r="L142" s="30"/>
      <c r="M142" s="25" t="e">
        <f t="shared" si="138"/>
        <v>#DIV/0!</v>
      </c>
      <c r="N142" s="31" t="e">
        <f t="shared" si="139"/>
        <v>#DIV/0!</v>
      </c>
      <c r="O142" s="30"/>
      <c r="P142" s="30"/>
      <c r="Q142" s="32" t="e">
        <f t="shared" si="140"/>
        <v>#DIV/0!</v>
      </c>
      <c r="R142" s="26" t="e">
        <f t="shared" si="141"/>
        <v>#DIV/0!</v>
      </c>
      <c r="S142" s="29" t="e">
        <f t="shared" si="150"/>
        <v>#DIV/0!</v>
      </c>
      <c r="T142" s="28"/>
      <c r="U142" s="31">
        <f t="shared" si="142"/>
        <v>0</v>
      </c>
      <c r="V142" s="27" t="str">
        <f t="shared" si="143"/>
        <v>0</v>
      </c>
      <c r="W142" s="24"/>
      <c r="X142" s="24"/>
      <c r="Y142" s="32"/>
      <c r="Z142" s="33">
        <f t="shared" si="144"/>
        <v>0</v>
      </c>
      <c r="AA142" s="27" t="str">
        <f t="shared" si="145"/>
        <v>15</v>
      </c>
      <c r="AB142" s="24"/>
      <c r="AC142" s="24"/>
      <c r="AD142" s="32">
        <f t="shared" si="146"/>
        <v>0</v>
      </c>
      <c r="AE142" s="27" t="str">
        <f t="shared" si="147"/>
        <v>0</v>
      </c>
      <c r="AF142" s="36">
        <f>IFERROR(VLOOKUP(AO142,Cláusulas!A:F,3,0),0)</f>
        <v>0</v>
      </c>
      <c r="AG142" s="36">
        <f>IFERROR(VLOOKUP(AO142,Cláusulas!A:F,4,0),0)</f>
        <v>0</v>
      </c>
      <c r="AH142" s="36">
        <f>IFERROR(VLOOKUP(AO142,Cláusulas!A:F,5,0),0)</f>
        <v>0</v>
      </c>
      <c r="AI142" s="36">
        <f>IFERROR(VLOOKUP(AO142,Saúde!A:Z,2,0),0)</f>
        <v>0</v>
      </c>
      <c r="AJ142" s="37"/>
      <c r="AK142" s="37">
        <v>0</v>
      </c>
      <c r="AL142" s="37">
        <v>0</v>
      </c>
      <c r="AM142" s="38" t="e">
        <f t="shared" si="148"/>
        <v>#DIV/0!</v>
      </c>
      <c r="AN142" s="39" t="e">
        <f t="shared" ref="AN142:AN144" si="151">IF(AM142&gt;=95,"EXCELÊNCIA",IF(AND(AM142&lt;95,AM142&gt;=90),"OURO",IF(AND(AM142&lt;90,AM142&gt;=80),"PRATA",IF(AND(AM142&gt;=70,AM142&lt;80),"BRONZE",IF(AND(AM142&lt;70),"INICIAL")))))</f>
        <v>#DIV/0!</v>
      </c>
      <c r="AO142" s="40" t="s">
        <v>472</v>
      </c>
      <c r="AP142" s="59" t="s">
        <v>473</v>
      </c>
      <c r="AQ142" s="46" t="s">
        <v>474</v>
      </c>
    </row>
    <row r="143" spans="1:43" ht="12.75" customHeight="1">
      <c r="A143" s="55" t="s">
        <v>475</v>
      </c>
      <c r="B143" s="24"/>
      <c r="C143" s="24"/>
      <c r="D143" s="25" t="e">
        <f t="shared" si="132"/>
        <v>#DIV/0!</v>
      </c>
      <c r="E143" s="26" t="e">
        <f t="shared" si="133"/>
        <v>#DIV/0!</v>
      </c>
      <c r="F143" s="27" t="e">
        <f t="shared" si="134"/>
        <v>#DIV/0!</v>
      </c>
      <c r="G143" s="24"/>
      <c r="H143" s="24"/>
      <c r="I143" s="28" t="e">
        <f t="shared" si="135"/>
        <v>#DIV/0!</v>
      </c>
      <c r="J143" s="26" t="e">
        <f t="shared" si="136"/>
        <v>#DIV/0!</v>
      </c>
      <c r="K143" s="29" t="e">
        <f t="shared" si="137"/>
        <v>#DIV/0!</v>
      </c>
      <c r="L143" s="30"/>
      <c r="M143" s="25" t="e">
        <f t="shared" si="138"/>
        <v>#DIV/0!</v>
      </c>
      <c r="N143" s="31" t="e">
        <f t="shared" si="139"/>
        <v>#DIV/0!</v>
      </c>
      <c r="O143" s="30"/>
      <c r="P143" s="30"/>
      <c r="Q143" s="32" t="e">
        <f t="shared" si="140"/>
        <v>#DIV/0!</v>
      </c>
      <c r="R143" s="26" t="e">
        <f t="shared" si="141"/>
        <v>#DIV/0!</v>
      </c>
      <c r="S143" s="29" t="e">
        <f t="shared" si="150"/>
        <v>#DIV/0!</v>
      </c>
      <c r="T143" s="28"/>
      <c r="U143" s="31">
        <f t="shared" si="142"/>
        <v>0</v>
      </c>
      <c r="V143" s="27" t="str">
        <f t="shared" si="143"/>
        <v>0</v>
      </c>
      <c r="W143" s="24"/>
      <c r="X143" s="24"/>
      <c r="Y143" s="32"/>
      <c r="Z143" s="33">
        <f t="shared" si="144"/>
        <v>0</v>
      </c>
      <c r="AA143" s="27" t="str">
        <f t="shared" si="145"/>
        <v>15</v>
      </c>
      <c r="AB143" s="24"/>
      <c r="AC143" s="24"/>
      <c r="AD143" s="32">
        <f t="shared" si="146"/>
        <v>0</v>
      </c>
      <c r="AE143" s="27" t="str">
        <f t="shared" si="147"/>
        <v>0</v>
      </c>
      <c r="AF143" s="36">
        <f>IFERROR(VLOOKUP(AO143,Cláusulas!A:F,3,0),0)</f>
        <v>0</v>
      </c>
      <c r="AG143" s="36">
        <f>IFERROR(VLOOKUP(AO143,Cláusulas!A:F,4,0),0)</f>
        <v>0</v>
      </c>
      <c r="AH143" s="36">
        <f>IFERROR(VLOOKUP(AO143,Cláusulas!A:F,5,0),0)</f>
        <v>0</v>
      </c>
      <c r="AI143" s="36">
        <f>IFERROR(VLOOKUP(AO143,Saúde!A:Z,2,0),0)</f>
        <v>0</v>
      </c>
      <c r="AJ143" s="37"/>
      <c r="AK143" s="37">
        <v>0</v>
      </c>
      <c r="AL143" s="37">
        <v>0</v>
      </c>
      <c r="AM143" s="38" t="e">
        <f t="shared" si="148"/>
        <v>#DIV/0!</v>
      </c>
      <c r="AN143" s="39" t="e">
        <f t="shared" si="151"/>
        <v>#DIV/0!</v>
      </c>
      <c r="AO143" s="40" t="s">
        <v>476</v>
      </c>
      <c r="AP143" s="59" t="s">
        <v>477</v>
      </c>
      <c r="AQ143" s="46" t="s">
        <v>478</v>
      </c>
    </row>
    <row r="144" spans="1:43" ht="12.75" customHeight="1">
      <c r="A144" s="42" t="s">
        <v>479</v>
      </c>
      <c r="B144" s="24"/>
      <c r="C144" s="24"/>
      <c r="D144" s="25" t="e">
        <f t="shared" si="132"/>
        <v>#DIV/0!</v>
      </c>
      <c r="E144" s="26" t="e">
        <f t="shared" si="133"/>
        <v>#DIV/0!</v>
      </c>
      <c r="F144" s="27" t="e">
        <f t="shared" si="134"/>
        <v>#DIV/0!</v>
      </c>
      <c r="G144" s="24"/>
      <c r="H144" s="24"/>
      <c r="I144" s="28" t="e">
        <f t="shared" si="135"/>
        <v>#DIV/0!</v>
      </c>
      <c r="J144" s="26" t="e">
        <f t="shared" si="136"/>
        <v>#DIV/0!</v>
      </c>
      <c r="K144" s="29" t="e">
        <f t="shared" si="137"/>
        <v>#DIV/0!</v>
      </c>
      <c r="L144" s="30"/>
      <c r="M144" s="25" t="e">
        <f t="shared" si="138"/>
        <v>#DIV/0!</v>
      </c>
      <c r="N144" s="31" t="e">
        <f t="shared" si="139"/>
        <v>#DIV/0!</v>
      </c>
      <c r="O144" s="30"/>
      <c r="P144" s="30"/>
      <c r="Q144" s="32" t="e">
        <f t="shared" si="140"/>
        <v>#DIV/0!</v>
      </c>
      <c r="R144" s="26" t="e">
        <f t="shared" si="141"/>
        <v>#DIV/0!</v>
      </c>
      <c r="S144" s="29" t="e">
        <f t="shared" si="150"/>
        <v>#DIV/0!</v>
      </c>
      <c r="T144" s="28"/>
      <c r="U144" s="31">
        <f t="shared" si="142"/>
        <v>0</v>
      </c>
      <c r="V144" s="27" t="str">
        <f t="shared" si="143"/>
        <v>0</v>
      </c>
      <c r="W144" s="24"/>
      <c r="X144" s="24"/>
      <c r="Y144" s="32"/>
      <c r="Z144" s="33">
        <f t="shared" si="144"/>
        <v>0</v>
      </c>
      <c r="AA144" s="27" t="str">
        <f t="shared" si="145"/>
        <v>15</v>
      </c>
      <c r="AB144" s="24"/>
      <c r="AC144" s="24"/>
      <c r="AD144" s="32">
        <f t="shared" si="146"/>
        <v>0</v>
      </c>
      <c r="AE144" s="27" t="str">
        <f t="shared" si="147"/>
        <v>0</v>
      </c>
      <c r="AF144" s="36">
        <f>IFERROR(VLOOKUP(AO144,Cláusulas!A:F,3,0),0)</f>
        <v>0</v>
      </c>
      <c r="AG144" s="36">
        <f>IFERROR(VLOOKUP(AO144,Cláusulas!A:F,4,0),0)</f>
        <v>0</v>
      </c>
      <c r="AH144" s="36">
        <f>IFERROR(VLOOKUP(AO144,Cláusulas!A:F,5,0),0)</f>
        <v>0</v>
      </c>
      <c r="AI144" s="36">
        <f>IFERROR(VLOOKUP(AO144,Saúde!A:Z,2,0),0)</f>
        <v>0</v>
      </c>
      <c r="AJ144" s="37"/>
      <c r="AK144" s="37">
        <v>0</v>
      </c>
      <c r="AL144" s="37">
        <v>0</v>
      </c>
      <c r="AM144" s="38" t="e">
        <f t="shared" si="148"/>
        <v>#DIV/0!</v>
      </c>
      <c r="AN144" s="39" t="e">
        <f t="shared" si="151"/>
        <v>#DIV/0!</v>
      </c>
      <c r="AO144" s="40" t="s">
        <v>480</v>
      </c>
      <c r="AP144" s="59" t="s">
        <v>481</v>
      </c>
      <c r="AQ144" s="46" t="s">
        <v>482</v>
      </c>
    </row>
    <row r="145" spans="1:43" ht="54.75" customHeight="1">
      <c r="A145" s="172" t="s">
        <v>0</v>
      </c>
      <c r="B145" s="173" t="s">
        <v>1</v>
      </c>
      <c r="C145" s="170"/>
      <c r="D145" s="170"/>
      <c r="E145" s="170"/>
      <c r="F145" s="171"/>
      <c r="G145" s="174" t="s">
        <v>2</v>
      </c>
      <c r="H145" s="170"/>
      <c r="I145" s="170"/>
      <c r="J145" s="170"/>
      <c r="K145" s="171"/>
      <c r="L145" s="175" t="s">
        <v>118</v>
      </c>
      <c r="M145" s="170"/>
      <c r="N145" s="171"/>
      <c r="O145" s="176" t="s">
        <v>4</v>
      </c>
      <c r="P145" s="170"/>
      <c r="Q145" s="170"/>
      <c r="R145" s="170"/>
      <c r="S145" s="171"/>
      <c r="T145" s="177" t="s">
        <v>5</v>
      </c>
      <c r="U145" s="170"/>
      <c r="V145" s="171"/>
      <c r="W145" s="178" t="s">
        <v>6</v>
      </c>
      <c r="X145" s="170"/>
      <c r="Y145" s="170"/>
      <c r="Z145" s="170"/>
      <c r="AA145" s="171"/>
      <c r="AB145" s="179" t="s">
        <v>7</v>
      </c>
      <c r="AC145" s="170"/>
      <c r="AD145" s="170"/>
      <c r="AE145" s="171"/>
      <c r="AF145" s="186" t="s">
        <v>8</v>
      </c>
      <c r="AG145" s="187"/>
      <c r="AH145" s="187"/>
      <c r="AI145" s="188"/>
      <c r="AJ145" s="180" t="s">
        <v>9</v>
      </c>
      <c r="AK145" s="181" t="s">
        <v>10</v>
      </c>
      <c r="AL145" s="182" t="s">
        <v>11</v>
      </c>
      <c r="AM145" s="165" t="s">
        <v>12</v>
      </c>
      <c r="AN145" s="168" t="s">
        <v>13</v>
      </c>
      <c r="AO145" s="3"/>
      <c r="AP145" s="53"/>
      <c r="AQ145" s="3"/>
    </row>
    <row r="146" spans="1:43" ht="107.25" customHeight="1">
      <c r="A146" s="167"/>
      <c r="B146" s="4" t="s">
        <v>14</v>
      </c>
      <c r="C146" s="4" t="s">
        <v>15</v>
      </c>
      <c r="D146" s="5" t="s">
        <v>16</v>
      </c>
      <c r="E146" s="6"/>
      <c r="F146" s="7" t="s">
        <v>17</v>
      </c>
      <c r="G146" s="8" t="s">
        <v>18</v>
      </c>
      <c r="H146" s="8" t="s">
        <v>19</v>
      </c>
      <c r="I146" s="9" t="s">
        <v>20</v>
      </c>
      <c r="J146" s="6"/>
      <c r="K146" s="10" t="s">
        <v>17</v>
      </c>
      <c r="L146" s="11" t="s">
        <v>21</v>
      </c>
      <c r="M146" s="12" t="s">
        <v>22</v>
      </c>
      <c r="N146" s="13" t="s">
        <v>17</v>
      </c>
      <c r="O146" s="14" t="s">
        <v>23</v>
      </c>
      <c r="P146" s="14" t="s">
        <v>24</v>
      </c>
      <c r="Q146" s="15" t="s">
        <v>25</v>
      </c>
      <c r="R146" s="6"/>
      <c r="S146" s="16" t="s">
        <v>17</v>
      </c>
      <c r="T146" s="17" t="s">
        <v>26</v>
      </c>
      <c r="U146" s="6"/>
      <c r="V146" s="18" t="s">
        <v>17</v>
      </c>
      <c r="W146" s="19" t="s">
        <v>27</v>
      </c>
      <c r="X146" s="19" t="s">
        <v>28</v>
      </c>
      <c r="Y146" s="19" t="s">
        <v>29</v>
      </c>
      <c r="Z146" s="19"/>
      <c r="AA146" s="19" t="s">
        <v>17</v>
      </c>
      <c r="AB146" s="20" t="s">
        <v>30</v>
      </c>
      <c r="AC146" s="20" t="s">
        <v>31</v>
      </c>
      <c r="AD146" s="20" t="s">
        <v>32</v>
      </c>
      <c r="AE146" s="20" t="s">
        <v>17</v>
      </c>
      <c r="AF146" s="21" t="s">
        <v>33</v>
      </c>
      <c r="AG146" s="21" t="s">
        <v>34</v>
      </c>
      <c r="AH146" s="21" t="s">
        <v>35</v>
      </c>
      <c r="AI146" s="21" t="s">
        <v>36</v>
      </c>
      <c r="AJ146" s="166"/>
      <c r="AK146" s="166"/>
      <c r="AL146" s="166"/>
      <c r="AM146" s="166"/>
      <c r="AN146" s="166"/>
      <c r="AO146" s="3"/>
      <c r="AP146" s="53"/>
      <c r="AQ146" s="3"/>
    </row>
    <row r="147" spans="1:43" ht="15.75" customHeight="1">
      <c r="A147" s="22" t="s">
        <v>483</v>
      </c>
      <c r="B147" s="183" t="s">
        <v>484</v>
      </c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1"/>
      <c r="AF147" s="186" t="s">
        <v>8</v>
      </c>
      <c r="AG147" s="187"/>
      <c r="AH147" s="187"/>
      <c r="AI147" s="188"/>
      <c r="AJ147" s="167"/>
      <c r="AK147" s="167"/>
      <c r="AL147" s="167"/>
      <c r="AM147" s="167"/>
      <c r="AN147" s="167"/>
      <c r="AO147" s="3"/>
      <c r="AP147" s="53"/>
      <c r="AQ147" s="3"/>
    </row>
    <row r="148" spans="1:43" ht="12.75" customHeight="1">
      <c r="A148" s="42" t="s">
        <v>485</v>
      </c>
      <c r="B148" s="24"/>
      <c r="C148" s="24"/>
      <c r="D148" s="25" t="e">
        <f t="shared" ref="D148:D161" si="152">B148/C148</f>
        <v>#DIV/0!</v>
      </c>
      <c r="E148" s="26" t="e">
        <f t="shared" ref="E148:E161" si="153">D148*100</f>
        <v>#DIV/0!</v>
      </c>
      <c r="F148" s="27" t="e">
        <f t="shared" ref="F148:F161" si="154">IF(D148&gt;100%,"10","0")</f>
        <v>#DIV/0!</v>
      </c>
      <c r="G148" s="24"/>
      <c r="H148" s="24"/>
      <c r="I148" s="28" t="e">
        <f t="shared" ref="I148:I161" si="155">(H148)/(H148+G148)</f>
        <v>#DIV/0!</v>
      </c>
      <c r="J148" s="26" t="e">
        <f t="shared" ref="J148:J161" si="156">I148*100</f>
        <v>#DIV/0!</v>
      </c>
      <c r="K148" s="29" t="e">
        <f>IF(I148&lt;=35%,"15",IF(I148&gt;60%,"0",(36-J148*0.6)))</f>
        <v>#DIV/0!</v>
      </c>
      <c r="L148" s="30"/>
      <c r="M148" s="25" t="e">
        <f t="shared" ref="M148:M161" si="157">(L148/C148)</f>
        <v>#DIV/0!</v>
      </c>
      <c r="N148" s="31" t="e">
        <f t="shared" ref="N148:N161" si="158">IF(M148&gt;=100%,"10",M148*10)</f>
        <v>#DIV/0!</v>
      </c>
      <c r="O148" s="30"/>
      <c r="P148" s="30"/>
      <c r="Q148" s="32" t="e">
        <f t="shared" ref="Q148:Q161" si="159">(O148/P148)</f>
        <v>#DIV/0!</v>
      </c>
      <c r="R148" s="26" t="e">
        <f t="shared" ref="R148:R161" si="160">Q148*100</f>
        <v>#DIV/0!</v>
      </c>
      <c r="S148" s="27" t="e">
        <f>IF(Q148&lt;=0%,"25",IF(Q148&gt;=5%,"0",25-R148*5))</f>
        <v>#DIV/0!</v>
      </c>
      <c r="T148" s="28"/>
      <c r="U148" s="31">
        <f t="shared" ref="U148:U161" si="161">T148*100</f>
        <v>0</v>
      </c>
      <c r="V148" s="27" t="str">
        <f t="shared" ref="V148:V161" si="162">IF(T148&gt;=100%,"25",IF(T148=0%,"0",(U148*0.25)))</f>
        <v>0</v>
      </c>
      <c r="W148" s="24"/>
      <c r="X148" s="24"/>
      <c r="Y148" s="32"/>
      <c r="Z148" s="33">
        <f t="shared" ref="Z148:Z161" si="163">Y148*100</f>
        <v>0</v>
      </c>
      <c r="AA148" s="27" t="str">
        <f t="shared" ref="AA148:AA161" si="164">IF(Y148&gt;10%,"0",IF(Y148=0%,"15",15-Z148*1.5))</f>
        <v>15</v>
      </c>
      <c r="AB148" s="24"/>
      <c r="AC148" s="24"/>
      <c r="AD148" s="32">
        <f t="shared" ref="AD148:AD161" si="165">IF(AC148=0,0%,AB148/AC148)</f>
        <v>0</v>
      </c>
      <c r="AE148" s="27" t="str">
        <f t="shared" ref="AE148:AE169" si="166">IF(AD148&lt;=0.1%,"0",IF(AND(AD148&gt;0.1%),"-3"))</f>
        <v>0</v>
      </c>
      <c r="AF148" s="35">
        <f>IFERROR(VLOOKUP(AO148,Cláusulas!A:F,3,0),0)</f>
        <v>0</v>
      </c>
      <c r="AG148" s="35">
        <f>IFERROR(VLOOKUP(AO148,Cláusulas!A:F,4,0),0)</f>
        <v>0</v>
      </c>
      <c r="AH148" s="35">
        <f>IFERROR(VLOOKUP(AO148,Cláusulas!A:F,5,0),0)</f>
        <v>0</v>
      </c>
      <c r="AI148" s="36">
        <f>IFERROR(VLOOKUP(AO148,Saúde!A:Z,2,0),0)</f>
        <v>0</v>
      </c>
      <c r="AJ148" s="37"/>
      <c r="AK148" s="37">
        <v>0</v>
      </c>
      <c r="AL148" s="37">
        <v>0</v>
      </c>
      <c r="AM148" s="38" t="e">
        <f t="shared" ref="AM148:AM161" si="167">F148+K148+N148+S148+V148+AA148+AE148+AJ148+AK148-AL148</f>
        <v>#DIV/0!</v>
      </c>
      <c r="AN148" s="39" t="e">
        <f t="shared" ref="AN148:AN161" si="168">IF(AM148&gt;=95,"EXCELÊNCIA",IF(AND(AM148&lt;95,AM148&gt;=90),"OURO",IF(AND(AM148&lt;90,AM148&gt;=80),"PRATA",IF(AND(AM148&gt;=70,AM148&lt;80),"BRONZE",IF(AND(AM148&lt;70),"INICIAL")))))</f>
        <v>#DIV/0!</v>
      </c>
      <c r="AO148" s="40" t="s">
        <v>486</v>
      </c>
      <c r="AP148" s="53"/>
      <c r="AQ148" s="41" t="s">
        <v>487</v>
      </c>
    </row>
    <row r="149" spans="1:43" ht="12.75" customHeight="1">
      <c r="A149" s="42" t="s">
        <v>488</v>
      </c>
      <c r="B149" s="24"/>
      <c r="C149" s="24"/>
      <c r="D149" s="25" t="e">
        <f t="shared" si="152"/>
        <v>#DIV/0!</v>
      </c>
      <c r="E149" s="26" t="e">
        <f t="shared" si="153"/>
        <v>#DIV/0!</v>
      </c>
      <c r="F149" s="27" t="e">
        <f t="shared" si="154"/>
        <v>#DIV/0!</v>
      </c>
      <c r="G149" s="24"/>
      <c r="H149" s="24"/>
      <c r="I149" s="28" t="e">
        <f t="shared" si="155"/>
        <v>#DIV/0!</v>
      </c>
      <c r="J149" s="26" t="e">
        <f t="shared" si="156"/>
        <v>#DIV/0!</v>
      </c>
      <c r="K149" s="29" t="e">
        <f t="shared" ref="K149:K159" si="169">IF(I149&lt;=35%,"15",IF(I149&gt;60%,"0",(36-J149*0.6)))</f>
        <v>#DIV/0!</v>
      </c>
      <c r="L149" s="30"/>
      <c r="M149" s="25" t="e">
        <f t="shared" si="157"/>
        <v>#DIV/0!</v>
      </c>
      <c r="N149" s="31" t="e">
        <f t="shared" si="158"/>
        <v>#DIV/0!</v>
      </c>
      <c r="O149" s="30"/>
      <c r="P149" s="30"/>
      <c r="Q149" s="32" t="e">
        <f t="shared" si="159"/>
        <v>#DIV/0!</v>
      </c>
      <c r="R149" s="26" t="e">
        <f t="shared" si="160"/>
        <v>#DIV/0!</v>
      </c>
      <c r="S149" s="27" t="e">
        <f t="shared" ref="S149:S161" si="170">IF(Q149&lt;=0%,"25",IF(Q149&gt;=5%,"0",25-R149*5))</f>
        <v>#DIV/0!</v>
      </c>
      <c r="T149" s="28"/>
      <c r="U149" s="31">
        <f t="shared" si="161"/>
        <v>0</v>
      </c>
      <c r="V149" s="27" t="str">
        <f t="shared" si="162"/>
        <v>0</v>
      </c>
      <c r="W149" s="24"/>
      <c r="X149" s="24"/>
      <c r="Y149" s="32"/>
      <c r="Z149" s="33">
        <f t="shared" si="163"/>
        <v>0</v>
      </c>
      <c r="AA149" s="27" t="str">
        <f t="shared" si="164"/>
        <v>15</v>
      </c>
      <c r="AB149" s="24"/>
      <c r="AC149" s="24"/>
      <c r="AD149" s="32">
        <f t="shared" si="165"/>
        <v>0</v>
      </c>
      <c r="AE149" s="27" t="str">
        <f t="shared" si="166"/>
        <v>0</v>
      </c>
      <c r="AF149" s="35">
        <f>IFERROR(VLOOKUP(AO149,Cláusulas!A:F,3,0),0)</f>
        <v>0</v>
      </c>
      <c r="AG149" s="35">
        <f>IFERROR(VLOOKUP(AO149,Cláusulas!A:F,4,0),0)</f>
        <v>0</v>
      </c>
      <c r="AH149" s="35">
        <f>IFERROR(VLOOKUP(AO149,Cláusulas!A:F,5,0),0)</f>
        <v>0</v>
      </c>
      <c r="AI149" s="36">
        <f>IFERROR(VLOOKUP(AO149,Saúde!A:Z,2,0),0)</f>
        <v>0</v>
      </c>
      <c r="AJ149" s="37"/>
      <c r="AK149" s="37">
        <v>0</v>
      </c>
      <c r="AL149" s="37">
        <v>0</v>
      </c>
      <c r="AM149" s="38" t="e">
        <f t="shared" si="167"/>
        <v>#DIV/0!</v>
      </c>
      <c r="AN149" s="39" t="e">
        <f t="shared" si="168"/>
        <v>#DIV/0!</v>
      </c>
      <c r="AO149" s="40" t="s">
        <v>489</v>
      </c>
      <c r="AP149" s="53"/>
      <c r="AQ149" s="41" t="s">
        <v>490</v>
      </c>
    </row>
    <row r="150" spans="1:43" ht="12.75" customHeight="1">
      <c r="A150" s="42" t="s">
        <v>491</v>
      </c>
      <c r="B150" s="24"/>
      <c r="C150" s="24"/>
      <c r="D150" s="25" t="e">
        <f t="shared" si="152"/>
        <v>#DIV/0!</v>
      </c>
      <c r="E150" s="26" t="e">
        <f t="shared" si="153"/>
        <v>#DIV/0!</v>
      </c>
      <c r="F150" s="27" t="e">
        <f t="shared" si="154"/>
        <v>#DIV/0!</v>
      </c>
      <c r="G150" s="24"/>
      <c r="H150" s="24"/>
      <c r="I150" s="28" t="e">
        <f t="shared" si="155"/>
        <v>#DIV/0!</v>
      </c>
      <c r="J150" s="26" t="e">
        <f t="shared" si="156"/>
        <v>#DIV/0!</v>
      </c>
      <c r="K150" s="29" t="e">
        <f t="shared" si="169"/>
        <v>#DIV/0!</v>
      </c>
      <c r="L150" s="30"/>
      <c r="M150" s="25" t="e">
        <f t="shared" si="157"/>
        <v>#DIV/0!</v>
      </c>
      <c r="N150" s="31" t="e">
        <f t="shared" si="158"/>
        <v>#DIV/0!</v>
      </c>
      <c r="O150" s="30"/>
      <c r="P150" s="30"/>
      <c r="Q150" s="32" t="e">
        <f t="shared" si="159"/>
        <v>#DIV/0!</v>
      </c>
      <c r="R150" s="26" t="e">
        <f t="shared" si="160"/>
        <v>#DIV/0!</v>
      </c>
      <c r="S150" s="27" t="e">
        <f t="shared" si="170"/>
        <v>#DIV/0!</v>
      </c>
      <c r="T150" s="28"/>
      <c r="U150" s="31">
        <f t="shared" si="161"/>
        <v>0</v>
      </c>
      <c r="V150" s="27" t="str">
        <f t="shared" si="162"/>
        <v>0</v>
      </c>
      <c r="W150" s="24"/>
      <c r="X150" s="24"/>
      <c r="Y150" s="32"/>
      <c r="Z150" s="33">
        <f t="shared" si="163"/>
        <v>0</v>
      </c>
      <c r="AA150" s="27" t="str">
        <f t="shared" si="164"/>
        <v>15</v>
      </c>
      <c r="AB150" s="24"/>
      <c r="AC150" s="24"/>
      <c r="AD150" s="32">
        <f t="shared" si="165"/>
        <v>0</v>
      </c>
      <c r="AE150" s="27" t="str">
        <f t="shared" si="166"/>
        <v>0</v>
      </c>
      <c r="AF150" s="35">
        <f>IFERROR(VLOOKUP(AO150,Cláusulas!A:F,3,0),0)</f>
        <v>0</v>
      </c>
      <c r="AG150" s="35">
        <f>IFERROR(VLOOKUP(AO150,Cláusulas!A:F,4,0),0)</f>
        <v>0</v>
      </c>
      <c r="AH150" s="35">
        <f>IFERROR(VLOOKUP(AO150,Cláusulas!A:F,5,0),0)</f>
        <v>0</v>
      </c>
      <c r="AI150" s="36">
        <f>IFERROR(VLOOKUP(AO150,Saúde!A:Z,2,0),0)</f>
        <v>0</v>
      </c>
      <c r="AJ150" s="37"/>
      <c r="AK150" s="37">
        <v>0</v>
      </c>
      <c r="AL150" s="37">
        <v>0</v>
      </c>
      <c r="AM150" s="38" t="e">
        <f t="shared" si="167"/>
        <v>#DIV/0!</v>
      </c>
      <c r="AN150" s="39" t="e">
        <f t="shared" si="168"/>
        <v>#DIV/0!</v>
      </c>
      <c r="AO150" s="40" t="s">
        <v>492</v>
      </c>
      <c r="AP150" s="53"/>
      <c r="AQ150" s="41" t="s">
        <v>493</v>
      </c>
    </row>
    <row r="151" spans="1:43" ht="12.75" customHeight="1">
      <c r="A151" s="42" t="s">
        <v>494</v>
      </c>
      <c r="B151" s="24"/>
      <c r="C151" s="24"/>
      <c r="D151" s="25" t="e">
        <f t="shared" si="152"/>
        <v>#DIV/0!</v>
      </c>
      <c r="E151" s="26" t="e">
        <f t="shared" si="153"/>
        <v>#DIV/0!</v>
      </c>
      <c r="F151" s="27" t="e">
        <f t="shared" si="154"/>
        <v>#DIV/0!</v>
      </c>
      <c r="G151" s="24"/>
      <c r="H151" s="24"/>
      <c r="I151" s="28" t="e">
        <f t="shared" si="155"/>
        <v>#DIV/0!</v>
      </c>
      <c r="J151" s="26" t="e">
        <f t="shared" si="156"/>
        <v>#DIV/0!</v>
      </c>
      <c r="K151" s="29" t="e">
        <f t="shared" si="169"/>
        <v>#DIV/0!</v>
      </c>
      <c r="L151" s="30"/>
      <c r="M151" s="25" t="e">
        <f t="shared" si="157"/>
        <v>#DIV/0!</v>
      </c>
      <c r="N151" s="31" t="e">
        <f t="shared" si="158"/>
        <v>#DIV/0!</v>
      </c>
      <c r="O151" s="30"/>
      <c r="P151" s="30"/>
      <c r="Q151" s="32" t="e">
        <f t="shared" si="159"/>
        <v>#DIV/0!</v>
      </c>
      <c r="R151" s="26" t="e">
        <f t="shared" si="160"/>
        <v>#DIV/0!</v>
      </c>
      <c r="S151" s="27" t="e">
        <f t="shared" si="170"/>
        <v>#DIV/0!</v>
      </c>
      <c r="T151" s="28"/>
      <c r="U151" s="31">
        <f t="shared" si="161"/>
        <v>0</v>
      </c>
      <c r="V151" s="27" t="str">
        <f t="shared" si="162"/>
        <v>0</v>
      </c>
      <c r="W151" s="24"/>
      <c r="X151" s="24"/>
      <c r="Y151" s="32"/>
      <c r="Z151" s="33">
        <f t="shared" si="163"/>
        <v>0</v>
      </c>
      <c r="AA151" s="27" t="str">
        <f t="shared" si="164"/>
        <v>15</v>
      </c>
      <c r="AB151" s="24"/>
      <c r="AC151" s="24"/>
      <c r="AD151" s="32">
        <f t="shared" si="165"/>
        <v>0</v>
      </c>
      <c r="AE151" s="27" t="str">
        <f t="shared" si="166"/>
        <v>0</v>
      </c>
      <c r="AF151" s="35">
        <f>IFERROR(VLOOKUP(AO151,Cláusulas!A:F,3,0),0)</f>
        <v>0</v>
      </c>
      <c r="AG151" s="35">
        <f>IFERROR(VLOOKUP(AO151,Cláusulas!A:F,4,0),0)</f>
        <v>0</v>
      </c>
      <c r="AH151" s="35">
        <f>IFERROR(VLOOKUP(AO151,Cláusulas!A:F,5,0),0)</f>
        <v>0</v>
      </c>
      <c r="AI151" s="36">
        <f>IFERROR(VLOOKUP(AO151,Saúde!A:Z,2,0),0)</f>
        <v>0</v>
      </c>
      <c r="AJ151" s="37"/>
      <c r="AK151" s="37">
        <v>0</v>
      </c>
      <c r="AL151" s="37">
        <v>0</v>
      </c>
      <c r="AM151" s="38" t="e">
        <f t="shared" si="167"/>
        <v>#DIV/0!</v>
      </c>
      <c r="AN151" s="39" t="e">
        <f t="shared" si="168"/>
        <v>#DIV/0!</v>
      </c>
      <c r="AO151" s="40" t="s">
        <v>495</v>
      </c>
      <c r="AP151" s="53"/>
      <c r="AQ151" s="41" t="s">
        <v>496</v>
      </c>
    </row>
    <row r="152" spans="1:43" ht="12.75" customHeight="1">
      <c r="A152" s="42" t="s">
        <v>497</v>
      </c>
      <c r="B152" s="24"/>
      <c r="C152" s="24"/>
      <c r="D152" s="25" t="e">
        <f t="shared" si="152"/>
        <v>#DIV/0!</v>
      </c>
      <c r="E152" s="26" t="e">
        <f t="shared" si="153"/>
        <v>#DIV/0!</v>
      </c>
      <c r="F152" s="27" t="e">
        <f t="shared" si="154"/>
        <v>#DIV/0!</v>
      </c>
      <c r="G152" s="24"/>
      <c r="H152" s="24"/>
      <c r="I152" s="28" t="e">
        <f t="shared" si="155"/>
        <v>#DIV/0!</v>
      </c>
      <c r="J152" s="26" t="e">
        <f t="shared" si="156"/>
        <v>#DIV/0!</v>
      </c>
      <c r="K152" s="29" t="e">
        <f t="shared" si="169"/>
        <v>#DIV/0!</v>
      </c>
      <c r="L152" s="30"/>
      <c r="M152" s="25" t="e">
        <f t="shared" si="157"/>
        <v>#DIV/0!</v>
      </c>
      <c r="N152" s="31" t="e">
        <f t="shared" si="158"/>
        <v>#DIV/0!</v>
      </c>
      <c r="O152" s="30"/>
      <c r="P152" s="30"/>
      <c r="Q152" s="32" t="e">
        <f t="shared" si="159"/>
        <v>#DIV/0!</v>
      </c>
      <c r="R152" s="26" t="e">
        <f t="shared" si="160"/>
        <v>#DIV/0!</v>
      </c>
      <c r="S152" s="27" t="e">
        <f t="shared" si="170"/>
        <v>#DIV/0!</v>
      </c>
      <c r="T152" s="28"/>
      <c r="U152" s="31">
        <f t="shared" si="161"/>
        <v>0</v>
      </c>
      <c r="V152" s="27" t="str">
        <f t="shared" si="162"/>
        <v>0</v>
      </c>
      <c r="W152" s="24"/>
      <c r="X152" s="24"/>
      <c r="Y152" s="32"/>
      <c r="Z152" s="33">
        <f t="shared" si="163"/>
        <v>0</v>
      </c>
      <c r="AA152" s="27" t="str">
        <f t="shared" si="164"/>
        <v>15</v>
      </c>
      <c r="AB152" s="24"/>
      <c r="AC152" s="24"/>
      <c r="AD152" s="32">
        <f t="shared" si="165"/>
        <v>0</v>
      </c>
      <c r="AE152" s="27" t="str">
        <f t="shared" si="166"/>
        <v>0</v>
      </c>
      <c r="AF152" s="35">
        <f>IFERROR(VLOOKUP(AO152,Cláusulas!A:F,3,0),0)</f>
        <v>0</v>
      </c>
      <c r="AG152" s="35">
        <f>IFERROR(VLOOKUP(AO152,Cláusulas!A:F,4,0),0)</f>
        <v>0</v>
      </c>
      <c r="AH152" s="35">
        <f>IFERROR(VLOOKUP(AO152,Cláusulas!A:F,5,0),0)</f>
        <v>0</v>
      </c>
      <c r="AI152" s="36">
        <f>IFERROR(VLOOKUP(AO152,Saúde!A:Z,2,0),0)</f>
        <v>0</v>
      </c>
      <c r="AJ152" s="37"/>
      <c r="AK152" s="37">
        <v>0</v>
      </c>
      <c r="AL152" s="37">
        <v>0</v>
      </c>
      <c r="AM152" s="38" t="e">
        <f t="shared" si="167"/>
        <v>#DIV/0!</v>
      </c>
      <c r="AN152" s="39" t="e">
        <f t="shared" si="168"/>
        <v>#DIV/0!</v>
      </c>
      <c r="AO152" s="40" t="s">
        <v>498</v>
      </c>
      <c r="AP152" s="53"/>
      <c r="AQ152" s="41" t="s">
        <v>499</v>
      </c>
    </row>
    <row r="153" spans="1:43" ht="12.75" customHeight="1">
      <c r="A153" s="42" t="s">
        <v>500</v>
      </c>
      <c r="B153" s="24"/>
      <c r="C153" s="24"/>
      <c r="D153" s="25" t="e">
        <f t="shared" si="152"/>
        <v>#DIV/0!</v>
      </c>
      <c r="E153" s="26" t="e">
        <f t="shared" si="153"/>
        <v>#DIV/0!</v>
      </c>
      <c r="F153" s="27" t="e">
        <f t="shared" si="154"/>
        <v>#DIV/0!</v>
      </c>
      <c r="G153" s="24"/>
      <c r="H153" s="24"/>
      <c r="I153" s="28" t="e">
        <f t="shared" si="155"/>
        <v>#DIV/0!</v>
      </c>
      <c r="J153" s="26" t="e">
        <f t="shared" si="156"/>
        <v>#DIV/0!</v>
      </c>
      <c r="K153" s="29" t="e">
        <f t="shared" si="169"/>
        <v>#DIV/0!</v>
      </c>
      <c r="L153" s="30"/>
      <c r="M153" s="25" t="e">
        <f t="shared" si="157"/>
        <v>#DIV/0!</v>
      </c>
      <c r="N153" s="31" t="e">
        <f t="shared" si="158"/>
        <v>#DIV/0!</v>
      </c>
      <c r="O153" s="30"/>
      <c r="P153" s="30"/>
      <c r="Q153" s="32" t="e">
        <f t="shared" si="159"/>
        <v>#DIV/0!</v>
      </c>
      <c r="R153" s="26" t="e">
        <f t="shared" si="160"/>
        <v>#DIV/0!</v>
      </c>
      <c r="S153" s="27" t="e">
        <f t="shared" si="170"/>
        <v>#DIV/0!</v>
      </c>
      <c r="T153" s="28"/>
      <c r="U153" s="31">
        <f t="shared" si="161"/>
        <v>0</v>
      </c>
      <c r="V153" s="27" t="str">
        <f t="shared" si="162"/>
        <v>0</v>
      </c>
      <c r="W153" s="24"/>
      <c r="X153" s="24"/>
      <c r="Y153" s="32"/>
      <c r="Z153" s="33">
        <f t="shared" si="163"/>
        <v>0</v>
      </c>
      <c r="AA153" s="27" t="str">
        <f t="shared" si="164"/>
        <v>15</v>
      </c>
      <c r="AB153" s="24"/>
      <c r="AC153" s="24"/>
      <c r="AD153" s="32">
        <f t="shared" si="165"/>
        <v>0</v>
      </c>
      <c r="AE153" s="27" t="str">
        <f t="shared" si="166"/>
        <v>0</v>
      </c>
      <c r="AF153" s="35">
        <f>IFERROR(VLOOKUP(AO153,Cláusulas!A:F,3,0),0)</f>
        <v>0</v>
      </c>
      <c r="AG153" s="35">
        <f>IFERROR(VLOOKUP(AO153,Cláusulas!A:F,4,0),0)</f>
        <v>0</v>
      </c>
      <c r="AH153" s="35">
        <f>IFERROR(VLOOKUP(AO153,Cláusulas!A:F,5,0),0)</f>
        <v>0</v>
      </c>
      <c r="AI153" s="36">
        <f>IFERROR(VLOOKUP(AO153,Saúde!A:Z,2,0),0)</f>
        <v>0</v>
      </c>
      <c r="AJ153" s="37"/>
      <c r="AK153" s="37">
        <v>0</v>
      </c>
      <c r="AL153" s="37">
        <v>0</v>
      </c>
      <c r="AM153" s="38" t="e">
        <f t="shared" si="167"/>
        <v>#DIV/0!</v>
      </c>
      <c r="AN153" s="39" t="e">
        <f t="shared" si="168"/>
        <v>#DIV/0!</v>
      </c>
      <c r="AO153" s="40" t="s">
        <v>501</v>
      </c>
      <c r="AP153" s="53"/>
      <c r="AQ153" s="41" t="s">
        <v>502</v>
      </c>
    </row>
    <row r="154" spans="1:43" ht="12.75" customHeight="1">
      <c r="A154" s="42" t="s">
        <v>503</v>
      </c>
      <c r="B154" s="24"/>
      <c r="C154" s="24"/>
      <c r="D154" s="25" t="e">
        <f t="shared" si="152"/>
        <v>#DIV/0!</v>
      </c>
      <c r="E154" s="26" t="e">
        <f t="shared" si="153"/>
        <v>#DIV/0!</v>
      </c>
      <c r="F154" s="27" t="e">
        <f t="shared" si="154"/>
        <v>#DIV/0!</v>
      </c>
      <c r="G154" s="24"/>
      <c r="H154" s="24"/>
      <c r="I154" s="28" t="e">
        <f t="shared" si="155"/>
        <v>#DIV/0!</v>
      </c>
      <c r="J154" s="26" t="e">
        <f t="shared" si="156"/>
        <v>#DIV/0!</v>
      </c>
      <c r="K154" s="29" t="e">
        <f t="shared" si="169"/>
        <v>#DIV/0!</v>
      </c>
      <c r="L154" s="30"/>
      <c r="M154" s="25" t="e">
        <f t="shared" si="157"/>
        <v>#DIV/0!</v>
      </c>
      <c r="N154" s="31" t="e">
        <f t="shared" si="158"/>
        <v>#DIV/0!</v>
      </c>
      <c r="O154" s="30"/>
      <c r="P154" s="30"/>
      <c r="Q154" s="32" t="e">
        <f t="shared" si="159"/>
        <v>#DIV/0!</v>
      </c>
      <c r="R154" s="26" t="e">
        <f t="shared" si="160"/>
        <v>#DIV/0!</v>
      </c>
      <c r="S154" s="27" t="e">
        <f t="shared" si="170"/>
        <v>#DIV/0!</v>
      </c>
      <c r="T154" s="28"/>
      <c r="U154" s="31">
        <f t="shared" si="161"/>
        <v>0</v>
      </c>
      <c r="V154" s="27" t="str">
        <f t="shared" si="162"/>
        <v>0</v>
      </c>
      <c r="W154" s="24"/>
      <c r="X154" s="24"/>
      <c r="Y154" s="32"/>
      <c r="Z154" s="33">
        <f t="shared" si="163"/>
        <v>0</v>
      </c>
      <c r="AA154" s="27" t="str">
        <f t="shared" si="164"/>
        <v>15</v>
      </c>
      <c r="AB154" s="24"/>
      <c r="AC154" s="24"/>
      <c r="AD154" s="32">
        <f t="shared" si="165"/>
        <v>0</v>
      </c>
      <c r="AE154" s="27" t="str">
        <f t="shared" si="166"/>
        <v>0</v>
      </c>
      <c r="AF154" s="35">
        <f>IFERROR(VLOOKUP(AO154,Cláusulas!A:F,3,0),0)</f>
        <v>0</v>
      </c>
      <c r="AG154" s="35">
        <f>IFERROR(VLOOKUP(AO154,Cláusulas!A:F,4,0),0)</f>
        <v>0</v>
      </c>
      <c r="AH154" s="35">
        <f>IFERROR(VLOOKUP(AO154,Cláusulas!A:F,5,0),0)</f>
        <v>0</v>
      </c>
      <c r="AI154" s="36">
        <f>IFERROR(VLOOKUP(AO154,Saúde!A:Z,2,0),0)</f>
        <v>0</v>
      </c>
      <c r="AJ154" s="37"/>
      <c r="AK154" s="37">
        <v>0</v>
      </c>
      <c r="AL154" s="37">
        <v>0</v>
      </c>
      <c r="AM154" s="38" t="e">
        <f t="shared" si="167"/>
        <v>#DIV/0!</v>
      </c>
      <c r="AN154" s="39" t="e">
        <f t="shared" si="168"/>
        <v>#DIV/0!</v>
      </c>
      <c r="AO154" s="40" t="s">
        <v>504</v>
      </c>
      <c r="AP154" s="53"/>
      <c r="AQ154" s="41" t="s">
        <v>505</v>
      </c>
    </row>
    <row r="155" spans="1:43" ht="12.75" customHeight="1">
      <c r="A155" s="42" t="s">
        <v>506</v>
      </c>
      <c r="B155" s="24"/>
      <c r="C155" s="24"/>
      <c r="D155" s="25" t="e">
        <f t="shared" si="152"/>
        <v>#DIV/0!</v>
      </c>
      <c r="E155" s="26" t="e">
        <f t="shared" si="153"/>
        <v>#DIV/0!</v>
      </c>
      <c r="F155" s="27" t="e">
        <f t="shared" si="154"/>
        <v>#DIV/0!</v>
      </c>
      <c r="G155" s="24"/>
      <c r="H155" s="24"/>
      <c r="I155" s="28" t="e">
        <f t="shared" si="155"/>
        <v>#DIV/0!</v>
      </c>
      <c r="J155" s="26" t="e">
        <f t="shared" si="156"/>
        <v>#DIV/0!</v>
      </c>
      <c r="K155" s="29" t="e">
        <f t="shared" si="169"/>
        <v>#DIV/0!</v>
      </c>
      <c r="L155" s="30"/>
      <c r="M155" s="25" t="e">
        <f t="shared" si="157"/>
        <v>#DIV/0!</v>
      </c>
      <c r="N155" s="31" t="e">
        <f t="shared" si="158"/>
        <v>#DIV/0!</v>
      </c>
      <c r="O155" s="30"/>
      <c r="P155" s="30"/>
      <c r="Q155" s="32" t="e">
        <f t="shared" si="159"/>
        <v>#DIV/0!</v>
      </c>
      <c r="R155" s="26" t="e">
        <f t="shared" si="160"/>
        <v>#DIV/0!</v>
      </c>
      <c r="S155" s="27" t="e">
        <f t="shared" si="170"/>
        <v>#DIV/0!</v>
      </c>
      <c r="T155" s="28"/>
      <c r="U155" s="31">
        <f t="shared" si="161"/>
        <v>0</v>
      </c>
      <c r="V155" s="27" t="str">
        <f t="shared" si="162"/>
        <v>0</v>
      </c>
      <c r="W155" s="24"/>
      <c r="X155" s="24"/>
      <c r="Y155" s="32"/>
      <c r="Z155" s="33">
        <f t="shared" si="163"/>
        <v>0</v>
      </c>
      <c r="AA155" s="27" t="str">
        <f t="shared" si="164"/>
        <v>15</v>
      </c>
      <c r="AB155" s="24"/>
      <c r="AC155" s="24"/>
      <c r="AD155" s="32">
        <f t="shared" si="165"/>
        <v>0</v>
      </c>
      <c r="AE155" s="27" t="str">
        <f t="shared" si="166"/>
        <v>0</v>
      </c>
      <c r="AF155" s="35">
        <f>IFERROR(VLOOKUP(AO155,Cláusulas!A:F,3,0),0)</f>
        <v>0</v>
      </c>
      <c r="AG155" s="35">
        <f>IFERROR(VLOOKUP(AO155,Cláusulas!A:F,4,0),0)</f>
        <v>0</v>
      </c>
      <c r="AH155" s="35">
        <f>IFERROR(VLOOKUP(AO155,Cláusulas!A:F,5,0),0)</f>
        <v>0</v>
      </c>
      <c r="AI155" s="36">
        <f>IFERROR(VLOOKUP(AO155,Saúde!A:Z,2,0),0)</f>
        <v>0</v>
      </c>
      <c r="AJ155" s="37"/>
      <c r="AK155" s="37">
        <v>0</v>
      </c>
      <c r="AL155" s="37">
        <v>0</v>
      </c>
      <c r="AM155" s="38" t="e">
        <f t="shared" si="167"/>
        <v>#DIV/0!</v>
      </c>
      <c r="AN155" s="39" t="e">
        <f t="shared" si="168"/>
        <v>#DIV/0!</v>
      </c>
      <c r="AO155" s="40" t="s">
        <v>507</v>
      </c>
      <c r="AP155" s="53"/>
      <c r="AQ155" s="41" t="s">
        <v>508</v>
      </c>
    </row>
    <row r="156" spans="1:43" ht="12.75" customHeight="1">
      <c r="A156" s="42" t="s">
        <v>509</v>
      </c>
      <c r="B156" s="24"/>
      <c r="C156" s="24"/>
      <c r="D156" s="25" t="e">
        <f t="shared" si="152"/>
        <v>#DIV/0!</v>
      </c>
      <c r="E156" s="26" t="e">
        <f t="shared" si="153"/>
        <v>#DIV/0!</v>
      </c>
      <c r="F156" s="27" t="e">
        <f t="shared" si="154"/>
        <v>#DIV/0!</v>
      </c>
      <c r="G156" s="24"/>
      <c r="H156" s="24"/>
      <c r="I156" s="28" t="e">
        <f t="shared" si="155"/>
        <v>#DIV/0!</v>
      </c>
      <c r="J156" s="26" t="e">
        <f t="shared" si="156"/>
        <v>#DIV/0!</v>
      </c>
      <c r="K156" s="29" t="e">
        <f t="shared" si="169"/>
        <v>#DIV/0!</v>
      </c>
      <c r="L156" s="30"/>
      <c r="M156" s="25" t="e">
        <f t="shared" si="157"/>
        <v>#DIV/0!</v>
      </c>
      <c r="N156" s="31" t="e">
        <f t="shared" si="158"/>
        <v>#DIV/0!</v>
      </c>
      <c r="O156" s="30"/>
      <c r="P156" s="30"/>
      <c r="Q156" s="32" t="e">
        <f t="shared" si="159"/>
        <v>#DIV/0!</v>
      </c>
      <c r="R156" s="26" t="e">
        <f t="shared" si="160"/>
        <v>#DIV/0!</v>
      </c>
      <c r="S156" s="27" t="e">
        <f t="shared" si="170"/>
        <v>#DIV/0!</v>
      </c>
      <c r="T156" s="28"/>
      <c r="U156" s="31">
        <f t="shared" si="161"/>
        <v>0</v>
      </c>
      <c r="V156" s="27" t="str">
        <f t="shared" si="162"/>
        <v>0</v>
      </c>
      <c r="W156" s="24"/>
      <c r="X156" s="24"/>
      <c r="Y156" s="32"/>
      <c r="Z156" s="33">
        <f t="shared" si="163"/>
        <v>0</v>
      </c>
      <c r="AA156" s="27" t="str">
        <f t="shared" si="164"/>
        <v>15</v>
      </c>
      <c r="AB156" s="24"/>
      <c r="AC156" s="24"/>
      <c r="AD156" s="32">
        <f t="shared" si="165"/>
        <v>0</v>
      </c>
      <c r="AE156" s="27" t="str">
        <f t="shared" si="166"/>
        <v>0</v>
      </c>
      <c r="AF156" s="35">
        <f>IFERROR(VLOOKUP(AO156,Cláusulas!A:F,3,0),0)</f>
        <v>0</v>
      </c>
      <c r="AG156" s="35">
        <f>IFERROR(VLOOKUP(AO156,Cláusulas!A:F,4,0),0)</f>
        <v>0</v>
      </c>
      <c r="AH156" s="35">
        <f>IFERROR(VLOOKUP(AO156,Cláusulas!A:F,5,0),0)</f>
        <v>0</v>
      </c>
      <c r="AI156" s="36">
        <f>IFERROR(VLOOKUP(AO156,Saúde!A:Z,2,0),0)</f>
        <v>0</v>
      </c>
      <c r="AJ156" s="37"/>
      <c r="AK156" s="37">
        <v>0</v>
      </c>
      <c r="AL156" s="37">
        <v>0</v>
      </c>
      <c r="AM156" s="38" t="e">
        <f t="shared" si="167"/>
        <v>#DIV/0!</v>
      </c>
      <c r="AN156" s="39" t="e">
        <f t="shared" si="168"/>
        <v>#DIV/0!</v>
      </c>
      <c r="AO156" s="40" t="s">
        <v>510</v>
      </c>
      <c r="AP156" s="53"/>
      <c r="AQ156" s="41" t="s">
        <v>511</v>
      </c>
    </row>
    <row r="157" spans="1:43" ht="12.75" customHeight="1">
      <c r="A157" s="42" t="s">
        <v>512</v>
      </c>
      <c r="B157" s="24"/>
      <c r="C157" s="24"/>
      <c r="D157" s="25" t="e">
        <f t="shared" si="152"/>
        <v>#DIV/0!</v>
      </c>
      <c r="E157" s="26" t="e">
        <f t="shared" si="153"/>
        <v>#DIV/0!</v>
      </c>
      <c r="F157" s="27" t="e">
        <f t="shared" si="154"/>
        <v>#DIV/0!</v>
      </c>
      <c r="G157" s="24"/>
      <c r="H157" s="24"/>
      <c r="I157" s="28" t="e">
        <f t="shared" si="155"/>
        <v>#DIV/0!</v>
      </c>
      <c r="J157" s="26" t="e">
        <f t="shared" si="156"/>
        <v>#DIV/0!</v>
      </c>
      <c r="K157" s="29" t="e">
        <f t="shared" si="169"/>
        <v>#DIV/0!</v>
      </c>
      <c r="L157" s="30"/>
      <c r="M157" s="25" t="e">
        <f t="shared" si="157"/>
        <v>#DIV/0!</v>
      </c>
      <c r="N157" s="31" t="e">
        <f t="shared" si="158"/>
        <v>#DIV/0!</v>
      </c>
      <c r="O157" s="30"/>
      <c r="P157" s="30"/>
      <c r="Q157" s="32" t="e">
        <f t="shared" si="159"/>
        <v>#DIV/0!</v>
      </c>
      <c r="R157" s="26" t="e">
        <f t="shared" si="160"/>
        <v>#DIV/0!</v>
      </c>
      <c r="S157" s="27" t="e">
        <f t="shared" si="170"/>
        <v>#DIV/0!</v>
      </c>
      <c r="T157" s="28"/>
      <c r="U157" s="31">
        <f t="shared" si="161"/>
        <v>0</v>
      </c>
      <c r="V157" s="27" t="str">
        <f t="shared" si="162"/>
        <v>0</v>
      </c>
      <c r="W157" s="24"/>
      <c r="X157" s="24"/>
      <c r="Y157" s="32"/>
      <c r="Z157" s="33">
        <f t="shared" si="163"/>
        <v>0</v>
      </c>
      <c r="AA157" s="27" t="str">
        <f t="shared" si="164"/>
        <v>15</v>
      </c>
      <c r="AB157" s="24"/>
      <c r="AC157" s="24"/>
      <c r="AD157" s="32">
        <f t="shared" si="165"/>
        <v>0</v>
      </c>
      <c r="AE157" s="27" t="str">
        <f t="shared" si="166"/>
        <v>0</v>
      </c>
      <c r="AF157" s="35">
        <f>IFERROR(VLOOKUP(AO157,Cláusulas!A:F,3,0),0)</f>
        <v>0</v>
      </c>
      <c r="AG157" s="35">
        <f>IFERROR(VLOOKUP(AO157,Cláusulas!A:F,4,0),0)</f>
        <v>0</v>
      </c>
      <c r="AH157" s="35">
        <f>IFERROR(VLOOKUP(AO157,Cláusulas!A:F,5,0),0)</f>
        <v>0</v>
      </c>
      <c r="AI157" s="36">
        <f>IFERROR(VLOOKUP(AO157,Saúde!A:Z,2,0),0)</f>
        <v>0</v>
      </c>
      <c r="AJ157" s="37"/>
      <c r="AK157" s="37">
        <v>0</v>
      </c>
      <c r="AL157" s="37">
        <v>0</v>
      </c>
      <c r="AM157" s="38" t="e">
        <f t="shared" si="167"/>
        <v>#DIV/0!</v>
      </c>
      <c r="AN157" s="39" t="e">
        <f t="shared" si="168"/>
        <v>#DIV/0!</v>
      </c>
      <c r="AO157" s="40" t="s">
        <v>513</v>
      </c>
      <c r="AP157" s="53"/>
      <c r="AQ157" s="41" t="s">
        <v>514</v>
      </c>
    </row>
    <row r="158" spans="1:43" ht="12.75" customHeight="1">
      <c r="A158" s="42" t="s">
        <v>515</v>
      </c>
      <c r="B158" s="24"/>
      <c r="C158" s="24"/>
      <c r="D158" s="25" t="e">
        <f t="shared" si="152"/>
        <v>#DIV/0!</v>
      </c>
      <c r="E158" s="26" t="e">
        <f t="shared" si="153"/>
        <v>#DIV/0!</v>
      </c>
      <c r="F158" s="27" t="e">
        <f t="shared" si="154"/>
        <v>#DIV/0!</v>
      </c>
      <c r="G158" s="24"/>
      <c r="H158" s="24"/>
      <c r="I158" s="28" t="e">
        <f t="shared" si="155"/>
        <v>#DIV/0!</v>
      </c>
      <c r="J158" s="26" t="e">
        <f t="shared" si="156"/>
        <v>#DIV/0!</v>
      </c>
      <c r="K158" s="29" t="e">
        <f t="shared" si="169"/>
        <v>#DIV/0!</v>
      </c>
      <c r="L158" s="30"/>
      <c r="M158" s="25" t="e">
        <f t="shared" si="157"/>
        <v>#DIV/0!</v>
      </c>
      <c r="N158" s="31" t="e">
        <f t="shared" si="158"/>
        <v>#DIV/0!</v>
      </c>
      <c r="O158" s="30"/>
      <c r="P158" s="30"/>
      <c r="Q158" s="32" t="e">
        <f t="shared" si="159"/>
        <v>#DIV/0!</v>
      </c>
      <c r="R158" s="26" t="e">
        <f t="shared" si="160"/>
        <v>#DIV/0!</v>
      </c>
      <c r="S158" s="27" t="e">
        <f t="shared" si="170"/>
        <v>#DIV/0!</v>
      </c>
      <c r="T158" s="28"/>
      <c r="U158" s="31">
        <f t="shared" si="161"/>
        <v>0</v>
      </c>
      <c r="V158" s="27" t="str">
        <f t="shared" si="162"/>
        <v>0</v>
      </c>
      <c r="W158" s="24"/>
      <c r="X158" s="24"/>
      <c r="Y158" s="32"/>
      <c r="Z158" s="33">
        <f t="shared" si="163"/>
        <v>0</v>
      </c>
      <c r="AA158" s="27" t="str">
        <f t="shared" si="164"/>
        <v>15</v>
      </c>
      <c r="AB158" s="24"/>
      <c r="AC158" s="24"/>
      <c r="AD158" s="32">
        <f t="shared" si="165"/>
        <v>0</v>
      </c>
      <c r="AE158" s="27" t="str">
        <f t="shared" si="166"/>
        <v>0</v>
      </c>
      <c r="AF158" s="35">
        <f>IFERROR(VLOOKUP(AO158,Cláusulas!A:F,3,0),0)</f>
        <v>0</v>
      </c>
      <c r="AG158" s="35">
        <f>IFERROR(VLOOKUP(AO158,Cláusulas!A:F,4,0),0)</f>
        <v>0</v>
      </c>
      <c r="AH158" s="35">
        <f>IFERROR(VLOOKUP(AO158,Cláusulas!A:F,5,0),0)</f>
        <v>0</v>
      </c>
      <c r="AI158" s="36">
        <f>IFERROR(VLOOKUP(AO158,Saúde!A:Z,2,0),0)</f>
        <v>0</v>
      </c>
      <c r="AJ158" s="37"/>
      <c r="AK158" s="37">
        <v>0</v>
      </c>
      <c r="AL158" s="37">
        <v>0</v>
      </c>
      <c r="AM158" s="38" t="e">
        <f t="shared" si="167"/>
        <v>#DIV/0!</v>
      </c>
      <c r="AN158" s="39" t="e">
        <f t="shared" si="168"/>
        <v>#DIV/0!</v>
      </c>
      <c r="AO158" s="40" t="s">
        <v>516</v>
      </c>
      <c r="AP158" s="53"/>
      <c r="AQ158" s="41" t="s">
        <v>517</v>
      </c>
    </row>
    <row r="159" spans="1:43" ht="12.75" customHeight="1">
      <c r="A159" s="42" t="s">
        <v>518</v>
      </c>
      <c r="B159" s="24"/>
      <c r="C159" s="24"/>
      <c r="D159" s="25" t="e">
        <f t="shared" si="152"/>
        <v>#DIV/0!</v>
      </c>
      <c r="E159" s="26" t="e">
        <f t="shared" si="153"/>
        <v>#DIV/0!</v>
      </c>
      <c r="F159" s="27" t="e">
        <f t="shared" si="154"/>
        <v>#DIV/0!</v>
      </c>
      <c r="G159" s="24"/>
      <c r="H159" s="24"/>
      <c r="I159" s="28" t="e">
        <f t="shared" si="155"/>
        <v>#DIV/0!</v>
      </c>
      <c r="J159" s="26" t="e">
        <f t="shared" si="156"/>
        <v>#DIV/0!</v>
      </c>
      <c r="K159" s="29" t="e">
        <f t="shared" si="169"/>
        <v>#DIV/0!</v>
      </c>
      <c r="L159" s="30"/>
      <c r="M159" s="25" t="e">
        <f t="shared" si="157"/>
        <v>#DIV/0!</v>
      </c>
      <c r="N159" s="31" t="e">
        <f t="shared" si="158"/>
        <v>#DIV/0!</v>
      </c>
      <c r="O159" s="30"/>
      <c r="P159" s="30"/>
      <c r="Q159" s="32" t="e">
        <f t="shared" si="159"/>
        <v>#DIV/0!</v>
      </c>
      <c r="R159" s="26" t="e">
        <f t="shared" si="160"/>
        <v>#DIV/0!</v>
      </c>
      <c r="S159" s="27" t="e">
        <f t="shared" si="170"/>
        <v>#DIV/0!</v>
      </c>
      <c r="T159" s="28"/>
      <c r="U159" s="31">
        <f t="shared" si="161"/>
        <v>0</v>
      </c>
      <c r="V159" s="27" t="str">
        <f t="shared" si="162"/>
        <v>0</v>
      </c>
      <c r="W159" s="24"/>
      <c r="X159" s="24"/>
      <c r="Y159" s="32"/>
      <c r="Z159" s="33">
        <f t="shared" si="163"/>
        <v>0</v>
      </c>
      <c r="AA159" s="27" t="str">
        <f t="shared" si="164"/>
        <v>15</v>
      </c>
      <c r="AB159" s="24"/>
      <c r="AC159" s="24"/>
      <c r="AD159" s="32">
        <f t="shared" si="165"/>
        <v>0</v>
      </c>
      <c r="AE159" s="27" t="str">
        <f t="shared" si="166"/>
        <v>0</v>
      </c>
      <c r="AF159" s="35">
        <f>IFERROR(VLOOKUP(AO159,Cláusulas!A:F,3,0),0)</f>
        <v>0</v>
      </c>
      <c r="AG159" s="35">
        <f>IFERROR(VLOOKUP(AO159,Cláusulas!A:F,4,0),0)</f>
        <v>0</v>
      </c>
      <c r="AH159" s="35">
        <f>IFERROR(VLOOKUP(AO159,Cláusulas!A:F,5,0),0)</f>
        <v>0</v>
      </c>
      <c r="AI159" s="36">
        <f>IFERROR(VLOOKUP(AO159,Saúde!A:Z,2,0),0)</f>
        <v>0</v>
      </c>
      <c r="AJ159" s="37"/>
      <c r="AK159" s="37">
        <v>0</v>
      </c>
      <c r="AL159" s="37">
        <v>0</v>
      </c>
      <c r="AM159" s="38" t="e">
        <f t="shared" si="167"/>
        <v>#DIV/0!</v>
      </c>
      <c r="AN159" s="39" t="e">
        <f t="shared" si="168"/>
        <v>#DIV/0!</v>
      </c>
      <c r="AO159" s="40" t="s">
        <v>519</v>
      </c>
      <c r="AP159" s="53"/>
      <c r="AQ159" s="41" t="s">
        <v>520</v>
      </c>
    </row>
    <row r="160" spans="1:43" ht="12.75" customHeight="1">
      <c r="A160" s="42" t="s">
        <v>521</v>
      </c>
      <c r="B160" s="24"/>
      <c r="C160" s="24"/>
      <c r="D160" s="25" t="e">
        <f t="shared" si="152"/>
        <v>#DIV/0!</v>
      </c>
      <c r="E160" s="26" t="e">
        <f t="shared" si="153"/>
        <v>#DIV/0!</v>
      </c>
      <c r="F160" s="27" t="e">
        <f t="shared" si="154"/>
        <v>#DIV/0!</v>
      </c>
      <c r="G160" s="24"/>
      <c r="H160" s="24"/>
      <c r="I160" s="28" t="e">
        <f t="shared" si="155"/>
        <v>#DIV/0!</v>
      </c>
      <c r="J160" s="26" t="e">
        <f t="shared" si="156"/>
        <v>#DIV/0!</v>
      </c>
      <c r="K160" s="29" t="e">
        <f>IF(I160&lt;=45%,"15",IF(I160&gt;70%,"0",(42-J160*0.6)))</f>
        <v>#DIV/0!</v>
      </c>
      <c r="L160" s="30"/>
      <c r="M160" s="25" t="e">
        <f t="shared" si="157"/>
        <v>#DIV/0!</v>
      </c>
      <c r="N160" s="31" t="e">
        <f t="shared" si="158"/>
        <v>#DIV/0!</v>
      </c>
      <c r="O160" s="30"/>
      <c r="P160" s="30"/>
      <c r="Q160" s="32" t="e">
        <f t="shared" si="159"/>
        <v>#DIV/0!</v>
      </c>
      <c r="R160" s="26" t="e">
        <f t="shared" si="160"/>
        <v>#DIV/0!</v>
      </c>
      <c r="S160" s="27" t="e">
        <f t="shared" si="170"/>
        <v>#DIV/0!</v>
      </c>
      <c r="T160" s="28"/>
      <c r="U160" s="31">
        <f t="shared" si="161"/>
        <v>0</v>
      </c>
      <c r="V160" s="27" t="str">
        <f t="shared" si="162"/>
        <v>0</v>
      </c>
      <c r="W160" s="24"/>
      <c r="X160" s="24"/>
      <c r="Y160" s="32"/>
      <c r="Z160" s="33">
        <f t="shared" si="163"/>
        <v>0</v>
      </c>
      <c r="AA160" s="27" t="str">
        <f t="shared" si="164"/>
        <v>15</v>
      </c>
      <c r="AB160" s="24"/>
      <c r="AC160" s="24"/>
      <c r="AD160" s="32">
        <f t="shared" si="165"/>
        <v>0</v>
      </c>
      <c r="AE160" s="27" t="str">
        <f t="shared" si="166"/>
        <v>0</v>
      </c>
      <c r="AF160" s="35">
        <f>IFERROR(VLOOKUP(AO160,Cláusulas!A:F,3,0),0)</f>
        <v>0</v>
      </c>
      <c r="AG160" s="35">
        <f>IFERROR(VLOOKUP(AO160,Cláusulas!A:F,4,0),0)</f>
        <v>0</v>
      </c>
      <c r="AH160" s="35">
        <f>IFERROR(VLOOKUP(AO160,Cláusulas!A:F,5,0),0)</f>
        <v>0</v>
      </c>
      <c r="AI160" s="36">
        <f>IFERROR(VLOOKUP(AO160,Saúde!A:Z,2,0),0)</f>
        <v>0</v>
      </c>
      <c r="AJ160" s="37"/>
      <c r="AK160" s="37">
        <v>0</v>
      </c>
      <c r="AL160" s="37">
        <v>0</v>
      </c>
      <c r="AM160" s="38" t="e">
        <f t="shared" si="167"/>
        <v>#DIV/0!</v>
      </c>
      <c r="AN160" s="39" t="e">
        <f t="shared" si="168"/>
        <v>#DIV/0!</v>
      </c>
      <c r="AO160" s="40" t="s">
        <v>522</v>
      </c>
      <c r="AP160" s="53"/>
      <c r="AQ160" s="41" t="s">
        <v>523</v>
      </c>
    </row>
    <row r="161" spans="1:43" ht="25.5" customHeight="1">
      <c r="A161" s="23" t="s">
        <v>524</v>
      </c>
      <c r="B161" s="24"/>
      <c r="C161" s="24"/>
      <c r="D161" s="25" t="e">
        <f t="shared" si="152"/>
        <v>#DIV/0!</v>
      </c>
      <c r="E161" s="26" t="e">
        <f t="shared" si="153"/>
        <v>#DIV/0!</v>
      </c>
      <c r="F161" s="27" t="e">
        <f t="shared" si="154"/>
        <v>#DIV/0!</v>
      </c>
      <c r="G161" s="24"/>
      <c r="H161" s="24"/>
      <c r="I161" s="28" t="e">
        <f t="shared" si="155"/>
        <v>#DIV/0!</v>
      </c>
      <c r="J161" s="26" t="e">
        <f t="shared" si="156"/>
        <v>#DIV/0!</v>
      </c>
      <c r="K161" s="29" t="e">
        <f>IF(I161&lt;=45%,"15",IF(I161&gt;70%,"0",(42-J161*0.6)))</f>
        <v>#DIV/0!</v>
      </c>
      <c r="L161" s="30"/>
      <c r="M161" s="25" t="e">
        <f t="shared" si="157"/>
        <v>#DIV/0!</v>
      </c>
      <c r="N161" s="31" t="e">
        <f t="shared" si="158"/>
        <v>#DIV/0!</v>
      </c>
      <c r="O161" s="30"/>
      <c r="P161" s="30"/>
      <c r="Q161" s="32" t="e">
        <f t="shared" si="159"/>
        <v>#DIV/0!</v>
      </c>
      <c r="R161" s="26" t="e">
        <f t="shared" si="160"/>
        <v>#DIV/0!</v>
      </c>
      <c r="S161" s="27" t="e">
        <f t="shared" si="170"/>
        <v>#DIV/0!</v>
      </c>
      <c r="T161" s="28"/>
      <c r="U161" s="31">
        <f t="shared" si="161"/>
        <v>0</v>
      </c>
      <c r="V161" s="27" t="str">
        <f t="shared" si="162"/>
        <v>0</v>
      </c>
      <c r="W161" s="24"/>
      <c r="X161" s="24"/>
      <c r="Y161" s="32"/>
      <c r="Z161" s="33">
        <f t="shared" si="163"/>
        <v>0</v>
      </c>
      <c r="AA161" s="27" t="str">
        <f t="shared" si="164"/>
        <v>15</v>
      </c>
      <c r="AB161" s="24"/>
      <c r="AC161" s="24"/>
      <c r="AD161" s="32">
        <f t="shared" si="165"/>
        <v>0</v>
      </c>
      <c r="AE161" s="27" t="str">
        <f t="shared" si="166"/>
        <v>0</v>
      </c>
      <c r="AF161" s="35">
        <f>IFERROR(VLOOKUP(AO161,Cláusulas!A:F,3,0),0)</f>
        <v>0</v>
      </c>
      <c r="AG161" s="35">
        <f>IFERROR(VLOOKUP(AO161,Cláusulas!A:F,4,0),0)</f>
        <v>0</v>
      </c>
      <c r="AH161" s="36">
        <f>IFERROR(VLOOKUP(AO161,Cláusulas!A:F,5,0),0)</f>
        <v>0</v>
      </c>
      <c r="AI161" s="36">
        <f>IFERROR(VLOOKUP(AO161,Saúde!A:Z,2,0),0)</f>
        <v>0</v>
      </c>
      <c r="AJ161" s="37"/>
      <c r="AK161" s="37">
        <v>0</v>
      </c>
      <c r="AL161" s="37">
        <v>0</v>
      </c>
      <c r="AM161" s="38" t="e">
        <f t="shared" si="167"/>
        <v>#DIV/0!</v>
      </c>
      <c r="AN161" s="39" t="e">
        <f t="shared" si="168"/>
        <v>#DIV/0!</v>
      </c>
      <c r="AO161" s="40" t="s">
        <v>524</v>
      </c>
      <c r="AP161" s="53"/>
      <c r="AQ161" s="41" t="s">
        <v>525</v>
      </c>
    </row>
    <row r="162" spans="1:43" ht="81.75" customHeight="1">
      <c r="A162" s="22" t="s">
        <v>526</v>
      </c>
      <c r="B162" s="183" t="s">
        <v>527</v>
      </c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1"/>
      <c r="AF162" s="186" t="s">
        <v>8</v>
      </c>
      <c r="AG162" s="187"/>
      <c r="AH162" s="187"/>
      <c r="AI162" s="188"/>
      <c r="AJ162" s="47" t="s">
        <v>9</v>
      </c>
      <c r="AK162" s="48" t="s">
        <v>10</v>
      </c>
      <c r="AL162" s="49" t="s">
        <v>11</v>
      </c>
      <c r="AM162" s="164" t="s">
        <v>12</v>
      </c>
      <c r="AN162" s="51" t="s">
        <v>13</v>
      </c>
      <c r="AO162" s="3"/>
      <c r="AP162" s="53"/>
      <c r="AQ162" s="3"/>
    </row>
    <row r="163" spans="1:43" ht="12.75" customHeight="1">
      <c r="A163" s="42" t="s">
        <v>528</v>
      </c>
      <c r="B163" s="24"/>
      <c r="C163" s="24"/>
      <c r="D163" s="25" t="e">
        <f t="shared" ref="D163:D169" si="171">B163/C163</f>
        <v>#DIV/0!</v>
      </c>
      <c r="E163" s="26" t="e">
        <f t="shared" ref="E163:E169" si="172">D163*100</f>
        <v>#DIV/0!</v>
      </c>
      <c r="F163" s="27" t="e">
        <f t="shared" ref="F163:F169" si="173">IF(D163&gt;100%,"10",IF(D163&lt;80%,"0",1-(40-E163*0.49)))</f>
        <v>#DIV/0!</v>
      </c>
      <c r="G163" s="24"/>
      <c r="H163" s="24"/>
      <c r="I163" s="28" t="e">
        <f t="shared" ref="I163:I169" si="174">(H163)/(H163+G163)</f>
        <v>#DIV/0!</v>
      </c>
      <c r="J163" s="26" t="e">
        <f t="shared" ref="J163:J169" si="175">I163*100</f>
        <v>#DIV/0!</v>
      </c>
      <c r="K163" s="29" t="e">
        <f>IF(I163&lt;=45%,"15",IF(I163&gt;70%,"0",(42-J163*0.6)))</f>
        <v>#DIV/0!</v>
      </c>
      <c r="L163" s="30"/>
      <c r="M163" s="25" t="e">
        <f t="shared" ref="M163:M169" si="176">(L163/C163)</f>
        <v>#DIV/0!</v>
      </c>
      <c r="N163" s="31" t="e">
        <f t="shared" ref="N163:N169" si="177">IF(M163&gt;=100%,"10",M163*10)</f>
        <v>#DIV/0!</v>
      </c>
      <c r="O163" s="30"/>
      <c r="P163" s="30"/>
      <c r="Q163" s="32" t="e">
        <f t="shared" ref="Q163:Q169" si="178">(O163/P163)</f>
        <v>#DIV/0!</v>
      </c>
      <c r="R163" s="26" t="e">
        <f t="shared" ref="R163:R169" si="179">Q163*100</f>
        <v>#DIV/0!</v>
      </c>
      <c r="S163" s="27" t="e">
        <f>IF(Q163&lt;=0%,"25",IF(Q163&gt;=10%,"0",25-R163*2.5))</f>
        <v>#DIV/0!</v>
      </c>
      <c r="T163" s="28"/>
      <c r="U163" s="31">
        <f t="shared" ref="U163:U169" si="180">T163*100</f>
        <v>0</v>
      </c>
      <c r="V163" s="27" t="str">
        <f t="shared" ref="V163:V169" si="181">IF(T163&gt;=100%,"25",IF(T163=0%,"0",(U163*0.25)))</f>
        <v>0</v>
      </c>
      <c r="W163" s="24"/>
      <c r="X163" s="24"/>
      <c r="Y163" s="32"/>
      <c r="Z163" s="33">
        <f t="shared" ref="Z163:Z169" si="182">Y163*100</f>
        <v>0</v>
      </c>
      <c r="AA163" s="27" t="str">
        <f t="shared" ref="AA163:AA169" si="183">IF(Y163&gt;10%,"0",IF(Y163=0%,"15",15-Z163*1.5))</f>
        <v>15</v>
      </c>
      <c r="AB163" s="24"/>
      <c r="AC163" s="24"/>
      <c r="AD163" s="32">
        <f t="shared" ref="AD163:AD169" si="184">IF(AC163=0,0%,AB163/AC163)</f>
        <v>0</v>
      </c>
      <c r="AE163" s="27" t="str">
        <f t="shared" si="166"/>
        <v>0</v>
      </c>
      <c r="AF163" s="36">
        <f>IFERROR(VLOOKUP(AO163,Cláusulas!A:F,3,0),0)</f>
        <v>0</v>
      </c>
      <c r="AG163" s="35">
        <f>IFERROR(VLOOKUP(AO163,Cláusulas!A:F,4,0),0)</f>
        <v>0</v>
      </c>
      <c r="AH163" s="36">
        <f>IFERROR(VLOOKUP(AO163,Cláusulas!A:F,5,0),0)</f>
        <v>0</v>
      </c>
      <c r="AI163" s="36">
        <f>IFERROR(VLOOKUP(AO163,Saúde!A:Z,2,0),0)</f>
        <v>0</v>
      </c>
      <c r="AJ163" s="37"/>
      <c r="AK163" s="37">
        <v>0</v>
      </c>
      <c r="AL163" s="37">
        <v>0</v>
      </c>
      <c r="AM163" s="38" t="e">
        <f t="shared" ref="AM163:AM169" si="185">F163+K163+N163+S163+V163+AA163+AE163+AJ163+AK163-AL163</f>
        <v>#DIV/0!</v>
      </c>
      <c r="AN163" s="39" t="e">
        <f t="shared" ref="AN163:AN165" si="186">IF(AM163&gt;=95,"EXCELÊNCIA",IF(AND(AM163&lt;95,AM163&gt;=90),"OURO",IF(AND(AM163&lt;90,AM163&gt;=80),"PRATA",IF(AND(AM163&gt;=70,AM163&lt;80),"BRONZE",IF(AND(AM163&lt;70),"INICIAL")))))</f>
        <v>#DIV/0!</v>
      </c>
      <c r="AO163" s="40" t="s">
        <v>529</v>
      </c>
      <c r="AP163" s="61" t="s">
        <v>530</v>
      </c>
      <c r="AQ163" s="41" t="s">
        <v>531</v>
      </c>
    </row>
    <row r="164" spans="1:43" ht="12.75" customHeight="1">
      <c r="A164" s="42" t="s">
        <v>532</v>
      </c>
      <c r="B164" s="24"/>
      <c r="C164" s="24"/>
      <c r="D164" s="25" t="e">
        <f t="shared" si="171"/>
        <v>#DIV/0!</v>
      </c>
      <c r="E164" s="26" t="e">
        <f t="shared" si="172"/>
        <v>#DIV/0!</v>
      </c>
      <c r="F164" s="27" t="e">
        <f t="shared" si="173"/>
        <v>#DIV/0!</v>
      </c>
      <c r="G164" s="24"/>
      <c r="H164" s="24"/>
      <c r="I164" s="28" t="e">
        <f t="shared" si="174"/>
        <v>#DIV/0!</v>
      </c>
      <c r="J164" s="26" t="e">
        <f t="shared" si="175"/>
        <v>#DIV/0!</v>
      </c>
      <c r="K164" s="29" t="e">
        <f t="shared" ref="K164:K169" si="187">IF(I164&lt;=45%,"15",IF(I164&gt;70%,"0",(42-J164*0.6)))</f>
        <v>#DIV/0!</v>
      </c>
      <c r="L164" s="30"/>
      <c r="M164" s="25" t="e">
        <f t="shared" si="176"/>
        <v>#DIV/0!</v>
      </c>
      <c r="N164" s="31" t="e">
        <f t="shared" si="177"/>
        <v>#DIV/0!</v>
      </c>
      <c r="O164" s="30"/>
      <c r="P164" s="30"/>
      <c r="Q164" s="32" t="e">
        <f t="shared" si="178"/>
        <v>#DIV/0!</v>
      </c>
      <c r="R164" s="26" t="e">
        <f t="shared" si="179"/>
        <v>#DIV/0!</v>
      </c>
      <c r="S164" s="27" t="e">
        <f t="shared" ref="S164:S169" si="188">IF(Q164&lt;=0%,"25",IF(Q164&gt;=10%,"0",25-R164*2.5))</f>
        <v>#DIV/0!</v>
      </c>
      <c r="T164" s="28"/>
      <c r="U164" s="31">
        <f t="shared" si="180"/>
        <v>0</v>
      </c>
      <c r="V164" s="27" t="str">
        <f t="shared" si="181"/>
        <v>0</v>
      </c>
      <c r="W164" s="24"/>
      <c r="X164" s="24"/>
      <c r="Y164" s="32"/>
      <c r="Z164" s="33">
        <f t="shared" si="182"/>
        <v>0</v>
      </c>
      <c r="AA164" s="27" t="str">
        <f t="shared" si="183"/>
        <v>15</v>
      </c>
      <c r="AB164" s="24"/>
      <c r="AC164" s="24"/>
      <c r="AD164" s="32">
        <f t="shared" si="184"/>
        <v>0</v>
      </c>
      <c r="AE164" s="27" t="str">
        <f t="shared" si="166"/>
        <v>0</v>
      </c>
      <c r="AF164" s="36">
        <f>IFERROR(VLOOKUP(AO164,Cláusulas!A:F,3,0),0)</f>
        <v>0</v>
      </c>
      <c r="AG164" s="35">
        <f>IFERROR(VLOOKUP(AO164,Cláusulas!A:F,4,0),0)</f>
        <v>0</v>
      </c>
      <c r="AH164" s="36">
        <f>IFERROR(VLOOKUP(AO164,Cláusulas!A:F,5,0),0)</f>
        <v>0</v>
      </c>
      <c r="AI164" s="36">
        <f>IFERROR(VLOOKUP(AO164,Saúde!A:Z,2,0),0)</f>
        <v>0</v>
      </c>
      <c r="AJ164" s="37"/>
      <c r="AK164" s="37">
        <v>0</v>
      </c>
      <c r="AL164" s="37">
        <v>0</v>
      </c>
      <c r="AM164" s="38" t="e">
        <f t="shared" si="185"/>
        <v>#DIV/0!</v>
      </c>
      <c r="AN164" s="39" t="e">
        <f t="shared" si="186"/>
        <v>#DIV/0!</v>
      </c>
      <c r="AO164" s="40" t="s">
        <v>533</v>
      </c>
      <c r="AP164" s="61" t="s">
        <v>534</v>
      </c>
      <c r="AQ164" s="41" t="s">
        <v>535</v>
      </c>
    </row>
    <row r="165" spans="1:43" ht="12.75" customHeight="1">
      <c r="A165" s="42" t="s">
        <v>536</v>
      </c>
      <c r="B165" s="24"/>
      <c r="C165" s="24"/>
      <c r="D165" s="25" t="e">
        <f t="shared" si="171"/>
        <v>#DIV/0!</v>
      </c>
      <c r="E165" s="26" t="e">
        <f t="shared" si="172"/>
        <v>#DIV/0!</v>
      </c>
      <c r="F165" s="27" t="e">
        <f t="shared" si="173"/>
        <v>#DIV/0!</v>
      </c>
      <c r="G165" s="24"/>
      <c r="H165" s="24"/>
      <c r="I165" s="28" t="e">
        <f t="shared" si="174"/>
        <v>#DIV/0!</v>
      </c>
      <c r="J165" s="26" t="e">
        <f t="shared" si="175"/>
        <v>#DIV/0!</v>
      </c>
      <c r="K165" s="29" t="e">
        <f t="shared" si="187"/>
        <v>#DIV/0!</v>
      </c>
      <c r="L165" s="30"/>
      <c r="M165" s="25" t="e">
        <f t="shared" si="176"/>
        <v>#DIV/0!</v>
      </c>
      <c r="N165" s="31" t="e">
        <f t="shared" si="177"/>
        <v>#DIV/0!</v>
      </c>
      <c r="O165" s="30"/>
      <c r="P165" s="30"/>
      <c r="Q165" s="32" t="e">
        <f t="shared" si="178"/>
        <v>#DIV/0!</v>
      </c>
      <c r="R165" s="26" t="e">
        <f t="shared" si="179"/>
        <v>#DIV/0!</v>
      </c>
      <c r="S165" s="27" t="e">
        <f t="shared" si="188"/>
        <v>#DIV/0!</v>
      </c>
      <c r="T165" s="28"/>
      <c r="U165" s="31">
        <f t="shared" si="180"/>
        <v>0</v>
      </c>
      <c r="V165" s="27" t="str">
        <f t="shared" si="181"/>
        <v>0</v>
      </c>
      <c r="W165" s="24"/>
      <c r="X165" s="24"/>
      <c r="Y165" s="32"/>
      <c r="Z165" s="33">
        <f t="shared" si="182"/>
        <v>0</v>
      </c>
      <c r="AA165" s="27" t="str">
        <f t="shared" si="183"/>
        <v>15</v>
      </c>
      <c r="AB165" s="24"/>
      <c r="AC165" s="24"/>
      <c r="AD165" s="32">
        <f t="shared" si="184"/>
        <v>0</v>
      </c>
      <c r="AE165" s="27" t="str">
        <f t="shared" si="166"/>
        <v>0</v>
      </c>
      <c r="AF165" s="36">
        <f>IFERROR(VLOOKUP(AO165,Cláusulas!A:F,3,0),0)</f>
        <v>0</v>
      </c>
      <c r="AG165" s="35">
        <f>IFERROR(VLOOKUP(AO165,Cláusulas!A:F,4,0),0)</f>
        <v>0</v>
      </c>
      <c r="AH165" s="36">
        <f>IFERROR(VLOOKUP(AO165,Cláusulas!A:F,5,0),0)</f>
        <v>0</v>
      </c>
      <c r="AI165" s="36">
        <f>IFERROR(VLOOKUP(AO165,Saúde!A:Z,2,0),0)</f>
        <v>0</v>
      </c>
      <c r="AJ165" s="37"/>
      <c r="AK165" s="37">
        <v>0</v>
      </c>
      <c r="AL165" s="37">
        <v>0</v>
      </c>
      <c r="AM165" s="38" t="e">
        <f t="shared" si="185"/>
        <v>#DIV/0!</v>
      </c>
      <c r="AN165" s="39" t="e">
        <f t="shared" si="186"/>
        <v>#DIV/0!</v>
      </c>
      <c r="AO165" s="40" t="s">
        <v>537</v>
      </c>
      <c r="AP165" s="61" t="s">
        <v>538</v>
      </c>
      <c r="AQ165" s="41" t="s">
        <v>539</v>
      </c>
    </row>
    <row r="166" spans="1:43" ht="12.75" customHeight="1">
      <c r="A166" s="42" t="s">
        <v>540</v>
      </c>
      <c r="B166" s="24"/>
      <c r="C166" s="24"/>
      <c r="D166" s="25" t="e">
        <f t="shared" si="171"/>
        <v>#DIV/0!</v>
      </c>
      <c r="E166" s="26" t="e">
        <f t="shared" si="172"/>
        <v>#DIV/0!</v>
      </c>
      <c r="F166" s="27" t="e">
        <f t="shared" si="173"/>
        <v>#DIV/0!</v>
      </c>
      <c r="G166" s="24"/>
      <c r="H166" s="24"/>
      <c r="I166" s="28" t="e">
        <f t="shared" si="174"/>
        <v>#DIV/0!</v>
      </c>
      <c r="J166" s="26" t="e">
        <f t="shared" si="175"/>
        <v>#DIV/0!</v>
      </c>
      <c r="K166" s="29" t="e">
        <f t="shared" si="187"/>
        <v>#DIV/0!</v>
      </c>
      <c r="L166" s="30"/>
      <c r="M166" s="25" t="e">
        <f t="shared" si="176"/>
        <v>#DIV/0!</v>
      </c>
      <c r="N166" s="31" t="e">
        <f t="shared" si="177"/>
        <v>#DIV/0!</v>
      </c>
      <c r="O166" s="30"/>
      <c r="P166" s="30"/>
      <c r="Q166" s="32" t="e">
        <f t="shared" si="178"/>
        <v>#DIV/0!</v>
      </c>
      <c r="R166" s="26" t="e">
        <f t="shared" si="179"/>
        <v>#DIV/0!</v>
      </c>
      <c r="S166" s="27" t="e">
        <f t="shared" si="188"/>
        <v>#DIV/0!</v>
      </c>
      <c r="T166" s="28"/>
      <c r="U166" s="31">
        <f t="shared" si="180"/>
        <v>0</v>
      </c>
      <c r="V166" s="27" t="str">
        <f t="shared" si="181"/>
        <v>0</v>
      </c>
      <c r="W166" s="24"/>
      <c r="X166" s="24"/>
      <c r="Y166" s="32"/>
      <c r="Z166" s="33">
        <f t="shared" si="182"/>
        <v>0</v>
      </c>
      <c r="AA166" s="27" t="str">
        <f t="shared" si="183"/>
        <v>15</v>
      </c>
      <c r="AB166" s="24"/>
      <c r="AC166" s="24"/>
      <c r="AD166" s="32">
        <f t="shared" si="184"/>
        <v>0</v>
      </c>
      <c r="AE166" s="27" t="str">
        <f t="shared" si="166"/>
        <v>0</v>
      </c>
      <c r="AF166" s="36">
        <f>IFERROR(VLOOKUP(AO166,Cláusulas!A:F,3,0),0)</f>
        <v>0</v>
      </c>
      <c r="AG166" s="35">
        <f>IFERROR(VLOOKUP(AO166,Cláusulas!A:F,4,0),0)</f>
        <v>0</v>
      </c>
      <c r="AH166" s="36">
        <f>IFERROR(VLOOKUP(AO166,Cláusulas!A:F,5,0),0)</f>
        <v>0</v>
      </c>
      <c r="AI166" s="36">
        <f>IFERROR(VLOOKUP(AO166,Saúde!A:Z,2,0),0)</f>
        <v>0</v>
      </c>
      <c r="AJ166" s="37"/>
      <c r="AK166" s="37">
        <v>0</v>
      </c>
      <c r="AL166" s="37">
        <v>0</v>
      </c>
      <c r="AM166" s="38" t="e">
        <f t="shared" si="185"/>
        <v>#DIV/0!</v>
      </c>
      <c r="AN166" s="39" t="e">
        <f t="shared" ref="AN166:AN169" si="189">IF(AM166&gt;=95,"EXCELÊNCIA",IF(AND(AM166&lt;95,AM166&gt;=90),"OURO",IF(AND(AM166&lt;90,AM166&gt;=80),"PRATA",IF(AND(AM166&gt;=70,AM166&lt;80),"BRONZE",IF(AND(AM166&lt;70),"INICIAL")))))</f>
        <v>#DIV/0!</v>
      </c>
      <c r="AO166" s="40" t="s">
        <v>541</v>
      </c>
      <c r="AP166" s="61" t="s">
        <v>542</v>
      </c>
      <c r="AQ166" s="41" t="s">
        <v>543</v>
      </c>
    </row>
    <row r="167" spans="1:43" ht="12.75" customHeight="1">
      <c r="A167" s="42" t="s">
        <v>544</v>
      </c>
      <c r="B167" s="24"/>
      <c r="C167" s="24"/>
      <c r="D167" s="25" t="e">
        <f t="shared" si="171"/>
        <v>#DIV/0!</v>
      </c>
      <c r="E167" s="26" t="e">
        <f t="shared" si="172"/>
        <v>#DIV/0!</v>
      </c>
      <c r="F167" s="27" t="e">
        <f t="shared" si="173"/>
        <v>#DIV/0!</v>
      </c>
      <c r="G167" s="24"/>
      <c r="H167" s="24"/>
      <c r="I167" s="28" t="e">
        <f t="shared" si="174"/>
        <v>#DIV/0!</v>
      </c>
      <c r="J167" s="26" t="e">
        <f t="shared" si="175"/>
        <v>#DIV/0!</v>
      </c>
      <c r="K167" s="29" t="e">
        <f t="shared" si="187"/>
        <v>#DIV/0!</v>
      </c>
      <c r="L167" s="30"/>
      <c r="M167" s="25" t="e">
        <f t="shared" si="176"/>
        <v>#DIV/0!</v>
      </c>
      <c r="N167" s="31" t="e">
        <f t="shared" si="177"/>
        <v>#DIV/0!</v>
      </c>
      <c r="O167" s="30"/>
      <c r="P167" s="30"/>
      <c r="Q167" s="32" t="e">
        <f t="shared" si="178"/>
        <v>#DIV/0!</v>
      </c>
      <c r="R167" s="26" t="e">
        <f t="shared" si="179"/>
        <v>#DIV/0!</v>
      </c>
      <c r="S167" s="27" t="e">
        <f t="shared" si="188"/>
        <v>#DIV/0!</v>
      </c>
      <c r="T167" s="28"/>
      <c r="U167" s="31">
        <f t="shared" si="180"/>
        <v>0</v>
      </c>
      <c r="V167" s="27" t="str">
        <f t="shared" si="181"/>
        <v>0</v>
      </c>
      <c r="W167" s="24"/>
      <c r="X167" s="24"/>
      <c r="Y167" s="32"/>
      <c r="Z167" s="33">
        <f t="shared" si="182"/>
        <v>0</v>
      </c>
      <c r="AA167" s="27" t="str">
        <f t="shared" si="183"/>
        <v>15</v>
      </c>
      <c r="AB167" s="24"/>
      <c r="AC167" s="24"/>
      <c r="AD167" s="32">
        <f t="shared" si="184"/>
        <v>0</v>
      </c>
      <c r="AE167" s="27" t="str">
        <f t="shared" si="166"/>
        <v>0</v>
      </c>
      <c r="AF167" s="36">
        <f>IFERROR(VLOOKUP(AO167,Cláusulas!A:F,3,0),0)</f>
        <v>0</v>
      </c>
      <c r="AG167" s="35">
        <f>IFERROR(VLOOKUP(AO167,Cláusulas!A:F,4,0),0)</f>
        <v>0</v>
      </c>
      <c r="AH167" s="36">
        <f>IFERROR(VLOOKUP(AO167,Cláusulas!A:F,5,0),0)</f>
        <v>0</v>
      </c>
      <c r="AI167" s="36">
        <f>IFERROR(VLOOKUP(AO167,Saúde!A:Z,2,0),0)</f>
        <v>0</v>
      </c>
      <c r="AJ167" s="37"/>
      <c r="AK167" s="37">
        <v>0</v>
      </c>
      <c r="AL167" s="37">
        <v>0</v>
      </c>
      <c r="AM167" s="38" t="e">
        <f t="shared" si="185"/>
        <v>#DIV/0!</v>
      </c>
      <c r="AN167" s="39" t="e">
        <f t="shared" si="189"/>
        <v>#DIV/0!</v>
      </c>
      <c r="AO167" s="40" t="s">
        <v>545</v>
      </c>
      <c r="AP167" s="61" t="s">
        <v>546</v>
      </c>
      <c r="AQ167" s="41" t="s">
        <v>547</v>
      </c>
    </row>
    <row r="168" spans="1:43" ht="25.5" customHeight="1">
      <c r="A168" s="42" t="s">
        <v>548</v>
      </c>
      <c r="B168" s="24"/>
      <c r="C168" s="24"/>
      <c r="D168" s="25" t="e">
        <f t="shared" si="171"/>
        <v>#DIV/0!</v>
      </c>
      <c r="E168" s="26" t="e">
        <f t="shared" si="172"/>
        <v>#DIV/0!</v>
      </c>
      <c r="F168" s="27" t="e">
        <f t="shared" si="173"/>
        <v>#DIV/0!</v>
      </c>
      <c r="G168" s="24"/>
      <c r="H168" s="24"/>
      <c r="I168" s="28" t="e">
        <f t="shared" si="174"/>
        <v>#DIV/0!</v>
      </c>
      <c r="J168" s="26" t="e">
        <f t="shared" si="175"/>
        <v>#DIV/0!</v>
      </c>
      <c r="K168" s="29" t="e">
        <f t="shared" si="187"/>
        <v>#DIV/0!</v>
      </c>
      <c r="L168" s="30"/>
      <c r="M168" s="25" t="e">
        <f t="shared" si="176"/>
        <v>#DIV/0!</v>
      </c>
      <c r="N168" s="31" t="e">
        <f t="shared" si="177"/>
        <v>#DIV/0!</v>
      </c>
      <c r="O168" s="30"/>
      <c r="P168" s="30"/>
      <c r="Q168" s="32" t="e">
        <f t="shared" si="178"/>
        <v>#DIV/0!</v>
      </c>
      <c r="R168" s="26" t="e">
        <f t="shared" si="179"/>
        <v>#DIV/0!</v>
      </c>
      <c r="S168" s="27" t="e">
        <f t="shared" si="188"/>
        <v>#DIV/0!</v>
      </c>
      <c r="T168" s="28"/>
      <c r="U168" s="31">
        <f t="shared" si="180"/>
        <v>0</v>
      </c>
      <c r="V168" s="27" t="str">
        <f t="shared" si="181"/>
        <v>0</v>
      </c>
      <c r="W168" s="24"/>
      <c r="X168" s="24"/>
      <c r="Y168" s="32"/>
      <c r="Z168" s="33">
        <f t="shared" si="182"/>
        <v>0</v>
      </c>
      <c r="AA168" s="27" t="str">
        <f t="shared" si="183"/>
        <v>15</v>
      </c>
      <c r="AB168" s="24"/>
      <c r="AC168" s="24"/>
      <c r="AD168" s="32">
        <f t="shared" si="184"/>
        <v>0</v>
      </c>
      <c r="AE168" s="27" t="str">
        <f t="shared" si="166"/>
        <v>0</v>
      </c>
      <c r="AF168" s="36">
        <f>IFERROR(VLOOKUP(AO168,Cláusulas!A:F,3,0),0)</f>
        <v>0</v>
      </c>
      <c r="AG168" s="35">
        <f>IFERROR(VLOOKUP(AO168,Cláusulas!A:F,4,0),0)</f>
        <v>0</v>
      </c>
      <c r="AH168" s="36">
        <f>IFERROR(VLOOKUP(AO168,Cláusulas!A:F,5,0),0)</f>
        <v>0</v>
      </c>
      <c r="AI168" s="36">
        <f>IFERROR(VLOOKUP(AO168,Saúde!A:Z,2,0),0)</f>
        <v>0</v>
      </c>
      <c r="AJ168" s="37"/>
      <c r="AK168" s="37">
        <v>0</v>
      </c>
      <c r="AL168" s="37">
        <v>0</v>
      </c>
      <c r="AM168" s="38" t="e">
        <f t="shared" si="185"/>
        <v>#DIV/0!</v>
      </c>
      <c r="AN168" s="39" t="e">
        <f t="shared" si="189"/>
        <v>#DIV/0!</v>
      </c>
      <c r="AO168" s="40" t="s">
        <v>549</v>
      </c>
      <c r="AP168" s="61" t="s">
        <v>550</v>
      </c>
      <c r="AQ168" s="41" t="s">
        <v>551</v>
      </c>
    </row>
    <row r="169" spans="1:43" ht="12.75" customHeight="1">
      <c r="A169" s="42" t="s">
        <v>552</v>
      </c>
      <c r="B169" s="24"/>
      <c r="C169" s="24"/>
      <c r="D169" s="25" t="e">
        <f t="shared" si="171"/>
        <v>#DIV/0!</v>
      </c>
      <c r="E169" s="26" t="e">
        <f t="shared" si="172"/>
        <v>#DIV/0!</v>
      </c>
      <c r="F169" s="27" t="e">
        <f t="shared" si="173"/>
        <v>#DIV/0!</v>
      </c>
      <c r="G169" s="24"/>
      <c r="H169" s="24"/>
      <c r="I169" s="28" t="e">
        <f t="shared" si="174"/>
        <v>#DIV/0!</v>
      </c>
      <c r="J169" s="26" t="e">
        <f t="shared" si="175"/>
        <v>#DIV/0!</v>
      </c>
      <c r="K169" s="29" t="e">
        <f t="shared" si="187"/>
        <v>#DIV/0!</v>
      </c>
      <c r="L169" s="30"/>
      <c r="M169" s="25" t="e">
        <f t="shared" si="176"/>
        <v>#DIV/0!</v>
      </c>
      <c r="N169" s="31" t="e">
        <f t="shared" si="177"/>
        <v>#DIV/0!</v>
      </c>
      <c r="O169" s="30"/>
      <c r="P169" s="30"/>
      <c r="Q169" s="32" t="e">
        <f t="shared" si="178"/>
        <v>#DIV/0!</v>
      </c>
      <c r="R169" s="26" t="e">
        <f t="shared" si="179"/>
        <v>#DIV/0!</v>
      </c>
      <c r="S169" s="27" t="e">
        <f t="shared" si="188"/>
        <v>#DIV/0!</v>
      </c>
      <c r="T169" s="28"/>
      <c r="U169" s="31">
        <f t="shared" si="180"/>
        <v>0</v>
      </c>
      <c r="V169" s="27" t="str">
        <f t="shared" si="181"/>
        <v>0</v>
      </c>
      <c r="W169" s="24"/>
      <c r="X169" s="24"/>
      <c r="Y169" s="32"/>
      <c r="Z169" s="33">
        <f t="shared" si="182"/>
        <v>0</v>
      </c>
      <c r="AA169" s="27" t="str">
        <f t="shared" si="183"/>
        <v>15</v>
      </c>
      <c r="AB169" s="24"/>
      <c r="AC169" s="24"/>
      <c r="AD169" s="32">
        <f t="shared" si="184"/>
        <v>0</v>
      </c>
      <c r="AE169" s="27" t="str">
        <f t="shared" si="166"/>
        <v>0</v>
      </c>
      <c r="AF169" s="36">
        <f>IFERROR(VLOOKUP(AO169,Cláusulas!A:F,3,0),0)</f>
        <v>0</v>
      </c>
      <c r="AG169" s="35">
        <f>IFERROR(VLOOKUP(AO169,Cláusulas!A:F,4,0),0)</f>
        <v>0</v>
      </c>
      <c r="AH169" s="36">
        <f>IFERROR(VLOOKUP(AO169,Cláusulas!A:F,5,0),0)</f>
        <v>0</v>
      </c>
      <c r="AI169" s="36">
        <f>IFERROR(VLOOKUP(AO169,Saúde!A:Z,2,0),0)</f>
        <v>0</v>
      </c>
      <c r="AJ169" s="37"/>
      <c r="AK169" s="37">
        <v>0</v>
      </c>
      <c r="AL169" s="37">
        <v>0</v>
      </c>
      <c r="AM169" s="38" t="e">
        <f t="shared" si="185"/>
        <v>#DIV/0!</v>
      </c>
      <c r="AN169" s="39" t="e">
        <f t="shared" si="189"/>
        <v>#DIV/0!</v>
      </c>
      <c r="AO169" s="40" t="s">
        <v>553</v>
      </c>
      <c r="AP169" s="61" t="s">
        <v>554</v>
      </c>
      <c r="AQ169" s="41" t="s">
        <v>555</v>
      </c>
    </row>
    <row r="170" spans="1:43" ht="60" customHeight="1">
      <c r="A170" s="172" t="s">
        <v>0</v>
      </c>
      <c r="B170" s="173" t="s">
        <v>1</v>
      </c>
      <c r="C170" s="170"/>
      <c r="D170" s="170"/>
      <c r="E170" s="170"/>
      <c r="F170" s="171"/>
      <c r="G170" s="174" t="s">
        <v>556</v>
      </c>
      <c r="H170" s="170"/>
      <c r="I170" s="170"/>
      <c r="J170" s="170"/>
      <c r="K170" s="171"/>
      <c r="L170" s="175" t="s">
        <v>118</v>
      </c>
      <c r="M170" s="170"/>
      <c r="N170" s="171"/>
      <c r="O170" s="176" t="s">
        <v>557</v>
      </c>
      <c r="P170" s="170"/>
      <c r="Q170" s="170"/>
      <c r="R170" s="170"/>
      <c r="S170" s="171"/>
      <c r="T170" s="189"/>
      <c r="U170" s="170"/>
      <c r="V170" s="171"/>
      <c r="W170" s="178" t="s">
        <v>558</v>
      </c>
      <c r="X170" s="170"/>
      <c r="Y170" s="170"/>
      <c r="Z170" s="170"/>
      <c r="AA170" s="171"/>
      <c r="AB170" s="179" t="s">
        <v>7</v>
      </c>
      <c r="AC170" s="170"/>
      <c r="AD170" s="170"/>
      <c r="AE170" s="171"/>
      <c r="AF170" s="186" t="s">
        <v>8</v>
      </c>
      <c r="AG170" s="187"/>
      <c r="AH170" s="187"/>
      <c r="AI170" s="188"/>
      <c r="AJ170" s="180" t="s">
        <v>9</v>
      </c>
      <c r="AK170" s="181" t="s">
        <v>10</v>
      </c>
      <c r="AL170" s="182" t="s">
        <v>11</v>
      </c>
      <c r="AM170" s="165" t="s">
        <v>12</v>
      </c>
      <c r="AN170" s="168" t="s">
        <v>13</v>
      </c>
      <c r="AO170" s="3"/>
      <c r="AP170" s="53"/>
      <c r="AQ170" s="3"/>
    </row>
    <row r="171" spans="1:43" ht="96.75" customHeight="1">
      <c r="A171" s="167"/>
      <c r="B171" s="4" t="s">
        <v>14</v>
      </c>
      <c r="C171" s="4" t="s">
        <v>15</v>
      </c>
      <c r="D171" s="5" t="s">
        <v>16</v>
      </c>
      <c r="E171" s="6"/>
      <c r="F171" s="7" t="s">
        <v>17</v>
      </c>
      <c r="G171" s="8" t="s">
        <v>18</v>
      </c>
      <c r="H171" s="8" t="s">
        <v>19</v>
      </c>
      <c r="I171" s="9" t="s">
        <v>20</v>
      </c>
      <c r="J171" s="6"/>
      <c r="K171" s="10" t="s">
        <v>17</v>
      </c>
      <c r="L171" s="11" t="s">
        <v>21</v>
      </c>
      <c r="M171" s="12" t="s">
        <v>22</v>
      </c>
      <c r="N171" s="13" t="s">
        <v>17</v>
      </c>
      <c r="O171" s="14" t="s">
        <v>23</v>
      </c>
      <c r="P171" s="14" t="s">
        <v>24</v>
      </c>
      <c r="Q171" s="15" t="s">
        <v>25</v>
      </c>
      <c r="R171" s="6"/>
      <c r="S171" s="16" t="s">
        <v>17</v>
      </c>
      <c r="T171" s="62"/>
      <c r="U171" s="6"/>
      <c r="V171" s="6"/>
      <c r="W171" s="19" t="s">
        <v>27</v>
      </c>
      <c r="X171" s="19" t="s">
        <v>28</v>
      </c>
      <c r="Y171" s="19" t="s">
        <v>29</v>
      </c>
      <c r="Z171" s="6"/>
      <c r="AA171" s="19" t="s">
        <v>17</v>
      </c>
      <c r="AB171" s="20" t="s">
        <v>30</v>
      </c>
      <c r="AC171" s="20" t="s">
        <v>31</v>
      </c>
      <c r="AD171" s="20" t="s">
        <v>32</v>
      </c>
      <c r="AE171" s="20" t="s">
        <v>17</v>
      </c>
      <c r="AF171" s="21" t="s">
        <v>33</v>
      </c>
      <c r="AG171" s="21" t="s">
        <v>34</v>
      </c>
      <c r="AH171" s="21" t="s">
        <v>35</v>
      </c>
      <c r="AI171" s="21" t="s">
        <v>36</v>
      </c>
      <c r="AJ171" s="166"/>
      <c r="AK171" s="166"/>
      <c r="AL171" s="166"/>
      <c r="AM171" s="166"/>
      <c r="AN171" s="166"/>
      <c r="AO171" s="3"/>
      <c r="AP171" s="53"/>
      <c r="AQ171" s="3"/>
    </row>
    <row r="172" spans="1:43" ht="15.75" customHeight="1">
      <c r="A172" s="22" t="s">
        <v>559</v>
      </c>
      <c r="B172" s="183" t="s">
        <v>560</v>
      </c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1"/>
      <c r="AF172" s="186" t="s">
        <v>8</v>
      </c>
      <c r="AG172" s="187"/>
      <c r="AH172" s="187"/>
      <c r="AI172" s="188"/>
      <c r="AJ172" s="167"/>
      <c r="AK172" s="167"/>
      <c r="AL172" s="167"/>
      <c r="AM172" s="167"/>
      <c r="AN172" s="167"/>
      <c r="AO172" s="3"/>
      <c r="AP172" s="53"/>
      <c r="AQ172" s="3"/>
    </row>
    <row r="173" spans="1:43" ht="12.75" customHeight="1">
      <c r="A173" s="42" t="s">
        <v>561</v>
      </c>
      <c r="B173" s="24"/>
      <c r="C173" s="24"/>
      <c r="D173" s="25" t="e">
        <f t="shared" ref="D173:D175" si="190">B173/C173</f>
        <v>#DIV/0!</v>
      </c>
      <c r="E173" s="26" t="e">
        <f t="shared" ref="E173:E175" si="191">D173*100</f>
        <v>#DIV/0!</v>
      </c>
      <c r="F173" s="27" t="e">
        <f t="shared" ref="F173:F175" si="192">IF(D173&gt;100%,"10",IF(D173&lt;80%,"0",1-(40-E173*0.49)))</f>
        <v>#DIV/0!</v>
      </c>
      <c r="G173" s="24"/>
      <c r="H173" s="24"/>
      <c r="I173" s="28" t="e">
        <f t="shared" ref="I173:I175" si="193">(H173)/(H173+G173)</f>
        <v>#DIV/0!</v>
      </c>
      <c r="J173" s="26" t="e">
        <f t="shared" ref="J173:J175" si="194">I173*100</f>
        <v>#DIV/0!</v>
      </c>
      <c r="K173" s="29" t="e">
        <f t="shared" ref="K173:K175" si="195">IF(I173&lt;=75%,"27,5",(1-I173)*100*(27.5/25))</f>
        <v>#DIV/0!</v>
      </c>
      <c r="L173" s="30"/>
      <c r="M173" s="25" t="e">
        <f t="shared" ref="M173:M175" si="196">(L173/C173)</f>
        <v>#DIV/0!</v>
      </c>
      <c r="N173" s="31" t="e">
        <f t="shared" ref="N173:N175" si="197">IF(M173&gt;=100%,"10",M173*10)</f>
        <v>#DIV/0!</v>
      </c>
      <c r="O173" s="30"/>
      <c r="P173" s="30"/>
      <c r="Q173" s="32" t="e">
        <f t="shared" ref="Q173:Q175" si="198">O173/P173</f>
        <v>#DIV/0!</v>
      </c>
      <c r="R173" s="26" t="e">
        <f t="shared" ref="R173:R175" si="199">Q173*100</f>
        <v>#DIV/0!</v>
      </c>
      <c r="S173" s="27" t="e">
        <f>IF(Q173&lt;=25%,"47,5",IF(Q173&gt;=75%,"0",(71.25-R173*0.95)))</f>
        <v>#DIV/0!</v>
      </c>
      <c r="T173" s="43"/>
      <c r="U173" s="44"/>
      <c r="V173" s="45"/>
      <c r="W173" s="24"/>
      <c r="X173" s="24"/>
      <c r="Y173" s="32"/>
      <c r="Z173" s="33">
        <f t="shared" ref="Z173:Z175" si="200">Y173*100</f>
        <v>0</v>
      </c>
      <c r="AA173" s="27" t="str">
        <f t="shared" ref="AA173:AA175" si="201">IF(Y173&gt;10%,"0",IF(Y173=0%,"5",5-Z173*0.5))</f>
        <v>5</v>
      </c>
      <c r="AB173" s="24"/>
      <c r="AC173" s="24"/>
      <c r="AD173" s="32">
        <f t="shared" ref="AD173:AD175" si="202">IF(AC173=0,0%,AB173/AC173)</f>
        <v>0</v>
      </c>
      <c r="AE173" s="27" t="str">
        <f t="shared" ref="AE173:AE175" si="203">IF(AD173&lt;=0.1%,"0",IF(AND(AD173&gt;0.1%),"-3"))</f>
        <v>0</v>
      </c>
      <c r="AF173" s="35">
        <f>IFERROR(VLOOKUP(AO173,Cláusulas!A:F,3,0),0)</f>
        <v>0</v>
      </c>
      <c r="AG173" s="36">
        <f>IFERROR(VLOOKUP(AO173,Cláusulas!A:F,4,0),0)</f>
        <v>0</v>
      </c>
      <c r="AH173" s="35">
        <f>IFERROR(VLOOKUP(AO173,Cláusulas!A:F,5,0),0)</f>
        <v>0</v>
      </c>
      <c r="AI173" s="36">
        <f>IFERROR(VLOOKUP(AO173,Saúde!A:Z,2,0),0)</f>
        <v>0</v>
      </c>
      <c r="AJ173" s="37"/>
      <c r="AK173" s="37">
        <v>0</v>
      </c>
      <c r="AL173" s="37">
        <v>0</v>
      </c>
      <c r="AM173" s="38" t="e">
        <f>F173+K173+N173+S173+V173+AA173+AE173+AJ173+AK173-AL173</f>
        <v>#DIV/0!</v>
      </c>
      <c r="AN173" s="39" t="e">
        <f t="shared" ref="AN173:AN174" si="204">IF(AM173&gt;=95,"EXCELÊNCIA",IF(AND(AM173&lt;95,AM173&gt;=90),"OURO",IF(AND(AM173&lt;90,AM173&gt;=80),"PRATA",IF(AND(AM173&gt;=70,AM173&lt;80),"BRONZE",IF(AND(AM173&lt;70),"INICIAL")))))</f>
        <v>#DIV/0!</v>
      </c>
      <c r="AO173" s="40" t="s">
        <v>562</v>
      </c>
      <c r="AP173" s="53"/>
      <c r="AQ173" s="41" t="s">
        <v>563</v>
      </c>
    </row>
    <row r="174" spans="1:43" ht="12.75" customHeight="1">
      <c r="A174" s="42" t="s">
        <v>564</v>
      </c>
      <c r="B174" s="24"/>
      <c r="C174" s="24"/>
      <c r="D174" s="25" t="e">
        <f t="shared" si="190"/>
        <v>#DIV/0!</v>
      </c>
      <c r="E174" s="26" t="e">
        <f t="shared" si="191"/>
        <v>#DIV/0!</v>
      </c>
      <c r="F174" s="27" t="e">
        <f t="shared" si="192"/>
        <v>#DIV/0!</v>
      </c>
      <c r="G174" s="24"/>
      <c r="H174" s="24"/>
      <c r="I174" s="28" t="e">
        <f t="shared" si="193"/>
        <v>#DIV/0!</v>
      </c>
      <c r="J174" s="26" t="e">
        <f t="shared" si="194"/>
        <v>#DIV/0!</v>
      </c>
      <c r="K174" s="29" t="e">
        <f t="shared" si="195"/>
        <v>#DIV/0!</v>
      </c>
      <c r="L174" s="30"/>
      <c r="M174" s="25" t="e">
        <f t="shared" si="196"/>
        <v>#DIV/0!</v>
      </c>
      <c r="N174" s="31" t="e">
        <f t="shared" si="197"/>
        <v>#DIV/0!</v>
      </c>
      <c r="O174" s="30"/>
      <c r="P174" s="30"/>
      <c r="Q174" s="32" t="e">
        <f t="shared" si="198"/>
        <v>#DIV/0!</v>
      </c>
      <c r="R174" s="26" t="e">
        <f t="shared" si="199"/>
        <v>#DIV/0!</v>
      </c>
      <c r="S174" s="27" t="e">
        <f>IF(Q174&lt;=25%,"47,5",IF(Q174&gt;=75%,"0",(71.25-R174*0.95)))</f>
        <v>#DIV/0!</v>
      </c>
      <c r="T174" s="43"/>
      <c r="U174" s="44"/>
      <c r="V174" s="45"/>
      <c r="W174" s="24"/>
      <c r="X174" s="24"/>
      <c r="Y174" s="32"/>
      <c r="Z174" s="33">
        <f t="shared" si="200"/>
        <v>0</v>
      </c>
      <c r="AA174" s="27" t="str">
        <f t="shared" si="201"/>
        <v>5</v>
      </c>
      <c r="AB174" s="24"/>
      <c r="AC174" s="24"/>
      <c r="AD174" s="32">
        <f t="shared" si="202"/>
        <v>0</v>
      </c>
      <c r="AE174" s="27" t="str">
        <f t="shared" si="203"/>
        <v>0</v>
      </c>
      <c r="AF174" s="35">
        <f>IFERROR(VLOOKUP(AO174,Cláusulas!A:F,3,0),0)</f>
        <v>0</v>
      </c>
      <c r="AG174" s="36">
        <f>IFERROR(VLOOKUP(AO174,Cláusulas!A:F,4,0),0)</f>
        <v>0</v>
      </c>
      <c r="AH174" s="35">
        <f>IFERROR(VLOOKUP(AO174,Cláusulas!A:F,5,0),0)</f>
        <v>0</v>
      </c>
      <c r="AI174" s="36">
        <f>IFERROR(VLOOKUP(AO174,Saúde!A:Z,2,0),0)</f>
        <v>0</v>
      </c>
      <c r="AJ174" s="37"/>
      <c r="AK174" s="37">
        <v>0</v>
      </c>
      <c r="AL174" s="37">
        <v>0</v>
      </c>
      <c r="AM174" s="38" t="e">
        <f>F174+K174+N174+S174+V174+AA174+AE174+AJ174+AK174-AL174</f>
        <v>#DIV/0!</v>
      </c>
      <c r="AN174" s="39" t="e">
        <f t="shared" si="204"/>
        <v>#DIV/0!</v>
      </c>
      <c r="AO174" s="40" t="s">
        <v>565</v>
      </c>
      <c r="AP174" s="53"/>
      <c r="AQ174" s="41" t="s">
        <v>566</v>
      </c>
    </row>
    <row r="175" spans="1:43" ht="12.75" customHeight="1">
      <c r="A175" s="42" t="s">
        <v>567</v>
      </c>
      <c r="B175" s="24"/>
      <c r="C175" s="24"/>
      <c r="D175" s="25" t="e">
        <f t="shared" si="190"/>
        <v>#DIV/0!</v>
      </c>
      <c r="E175" s="26" t="e">
        <f t="shared" si="191"/>
        <v>#DIV/0!</v>
      </c>
      <c r="F175" s="27" t="e">
        <f t="shared" si="192"/>
        <v>#DIV/0!</v>
      </c>
      <c r="G175" s="24"/>
      <c r="H175" s="24"/>
      <c r="I175" s="28" t="e">
        <f t="shared" si="193"/>
        <v>#DIV/0!</v>
      </c>
      <c r="J175" s="26" t="e">
        <f t="shared" si="194"/>
        <v>#DIV/0!</v>
      </c>
      <c r="K175" s="29" t="e">
        <f t="shared" si="195"/>
        <v>#DIV/0!</v>
      </c>
      <c r="L175" s="30"/>
      <c r="M175" s="25" t="e">
        <f t="shared" si="196"/>
        <v>#DIV/0!</v>
      </c>
      <c r="N175" s="31" t="e">
        <f t="shared" si="197"/>
        <v>#DIV/0!</v>
      </c>
      <c r="O175" s="30"/>
      <c r="P175" s="30"/>
      <c r="Q175" s="32" t="e">
        <f t="shared" si="198"/>
        <v>#DIV/0!</v>
      </c>
      <c r="R175" s="26" t="e">
        <f t="shared" si="199"/>
        <v>#DIV/0!</v>
      </c>
      <c r="S175" s="27" t="e">
        <f>IF(Q175&lt;=25%,"47,5",IF(Q175&gt;=75%,"0",(71.25-R175*0.95)))</f>
        <v>#DIV/0!</v>
      </c>
      <c r="T175" s="43"/>
      <c r="U175" s="44"/>
      <c r="V175" s="45"/>
      <c r="W175" s="24"/>
      <c r="X175" s="24"/>
      <c r="Y175" s="32"/>
      <c r="Z175" s="33">
        <f t="shared" si="200"/>
        <v>0</v>
      </c>
      <c r="AA175" s="27" t="str">
        <f t="shared" si="201"/>
        <v>5</v>
      </c>
      <c r="AB175" s="24"/>
      <c r="AC175" s="24"/>
      <c r="AD175" s="32">
        <f t="shared" si="202"/>
        <v>0</v>
      </c>
      <c r="AE175" s="27" t="str">
        <f t="shared" si="203"/>
        <v>0</v>
      </c>
      <c r="AF175" s="35">
        <f>IFERROR(VLOOKUP(AO175,Cláusulas!A:F,3,0),0)</f>
        <v>0</v>
      </c>
      <c r="AG175" s="36">
        <v>433</v>
      </c>
      <c r="AH175" s="35">
        <f>IFERROR(VLOOKUP(AO175,Cláusulas!A:F,5,0),0)</f>
        <v>0</v>
      </c>
      <c r="AI175" s="36">
        <f>IFERROR(VLOOKUP(AO175,Saúde!A:Z,2,0),0)</f>
        <v>0</v>
      </c>
      <c r="AJ175" s="37"/>
      <c r="AK175" s="37">
        <v>0</v>
      </c>
      <c r="AL175" s="37">
        <v>0</v>
      </c>
      <c r="AM175" s="38" t="e">
        <f>F175+K175+N175+S175+V175+AA175+AE175+AJ175+AK175-AL175</f>
        <v>#DIV/0!</v>
      </c>
      <c r="AN175" s="39" t="e">
        <f>IF(AM175&gt;=95,"EXCELÊNCIA",IF(AND(AM175&lt;95,AM175&gt;=90),"OURO",IF(AND(AM175&lt;90,AM175&gt;=80),"PRATA",IF(AND(AM175&gt;=70,AM175&lt;80),"BRONZE",IF(AND(AM175&lt;70),"INICIAL")))))</f>
        <v>#DIV/0!</v>
      </c>
      <c r="AO175" s="40" t="s">
        <v>568</v>
      </c>
      <c r="AP175" s="53"/>
      <c r="AQ175" s="41" t="s">
        <v>569</v>
      </c>
    </row>
    <row r="176" spans="1:43" ht="45" customHeight="1">
      <c r="A176" s="172" t="s">
        <v>0</v>
      </c>
      <c r="B176" s="173" t="s">
        <v>1</v>
      </c>
      <c r="C176" s="170"/>
      <c r="D176" s="170"/>
      <c r="E176" s="170"/>
      <c r="F176" s="171"/>
      <c r="G176" s="174" t="s">
        <v>2</v>
      </c>
      <c r="H176" s="170"/>
      <c r="I176" s="170"/>
      <c r="J176" s="170"/>
      <c r="K176" s="171"/>
      <c r="L176" s="175" t="s">
        <v>118</v>
      </c>
      <c r="M176" s="170"/>
      <c r="N176" s="171"/>
      <c r="O176" s="176" t="s">
        <v>4</v>
      </c>
      <c r="P176" s="170"/>
      <c r="Q176" s="170"/>
      <c r="R176" s="170"/>
      <c r="S176" s="171"/>
      <c r="T176" s="177" t="s">
        <v>5</v>
      </c>
      <c r="U176" s="170"/>
      <c r="V176" s="171"/>
      <c r="W176" s="178" t="s">
        <v>6</v>
      </c>
      <c r="X176" s="170"/>
      <c r="Y176" s="170"/>
      <c r="Z176" s="170"/>
      <c r="AA176" s="171"/>
      <c r="AB176" s="179" t="s">
        <v>7</v>
      </c>
      <c r="AC176" s="170"/>
      <c r="AD176" s="170"/>
      <c r="AE176" s="171"/>
      <c r="AF176" s="186" t="s">
        <v>8</v>
      </c>
      <c r="AG176" s="187"/>
      <c r="AH176" s="187"/>
      <c r="AI176" s="188"/>
      <c r="AJ176" s="180" t="s">
        <v>9</v>
      </c>
      <c r="AK176" s="181" t="s">
        <v>10</v>
      </c>
      <c r="AL176" s="182" t="s">
        <v>11</v>
      </c>
      <c r="AM176" s="165" t="s">
        <v>12</v>
      </c>
      <c r="AN176" s="168" t="s">
        <v>13</v>
      </c>
      <c r="AO176" s="3"/>
      <c r="AP176" s="53"/>
      <c r="AQ176" s="3"/>
    </row>
    <row r="177" spans="1:43" ht="83.25" customHeight="1">
      <c r="A177" s="167"/>
      <c r="B177" s="4" t="s">
        <v>14</v>
      </c>
      <c r="C177" s="4" t="s">
        <v>15</v>
      </c>
      <c r="D177" s="5" t="s">
        <v>16</v>
      </c>
      <c r="E177" s="6"/>
      <c r="F177" s="7" t="s">
        <v>17</v>
      </c>
      <c r="G177" s="8" t="s">
        <v>18</v>
      </c>
      <c r="H177" s="8" t="s">
        <v>19</v>
      </c>
      <c r="I177" s="9" t="s">
        <v>20</v>
      </c>
      <c r="J177" s="6"/>
      <c r="K177" s="10" t="s">
        <v>17</v>
      </c>
      <c r="L177" s="11" t="s">
        <v>21</v>
      </c>
      <c r="M177" s="12" t="s">
        <v>22</v>
      </c>
      <c r="N177" s="13" t="s">
        <v>17</v>
      </c>
      <c r="O177" s="14" t="s">
        <v>23</v>
      </c>
      <c r="P177" s="14" t="s">
        <v>24</v>
      </c>
      <c r="Q177" s="15" t="s">
        <v>25</v>
      </c>
      <c r="R177" s="6"/>
      <c r="S177" s="16" t="s">
        <v>17</v>
      </c>
      <c r="T177" s="17" t="s">
        <v>26</v>
      </c>
      <c r="U177" s="6"/>
      <c r="V177" s="18" t="s">
        <v>17</v>
      </c>
      <c r="W177" s="19" t="s">
        <v>27</v>
      </c>
      <c r="X177" s="19" t="s">
        <v>28</v>
      </c>
      <c r="Y177" s="19" t="s">
        <v>29</v>
      </c>
      <c r="Z177" s="6"/>
      <c r="AA177" s="19" t="s">
        <v>17</v>
      </c>
      <c r="AB177" s="20" t="s">
        <v>30</v>
      </c>
      <c r="AC177" s="20" t="s">
        <v>31</v>
      </c>
      <c r="AD177" s="20" t="s">
        <v>32</v>
      </c>
      <c r="AE177" s="20" t="s">
        <v>17</v>
      </c>
      <c r="AF177" s="21" t="s">
        <v>33</v>
      </c>
      <c r="AG177" s="21" t="s">
        <v>34</v>
      </c>
      <c r="AH177" s="21" t="s">
        <v>35</v>
      </c>
      <c r="AI177" s="21" t="s">
        <v>36</v>
      </c>
      <c r="AJ177" s="166"/>
      <c r="AK177" s="166"/>
      <c r="AL177" s="166"/>
      <c r="AM177" s="166"/>
      <c r="AN177" s="166"/>
      <c r="AO177" s="3"/>
      <c r="AP177" s="53"/>
      <c r="AQ177" s="3"/>
    </row>
    <row r="178" spans="1:43" ht="15.75" customHeight="1">
      <c r="A178" s="22" t="s">
        <v>570</v>
      </c>
      <c r="B178" s="183" t="s">
        <v>571</v>
      </c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  <c r="AA178" s="170"/>
      <c r="AB178" s="170"/>
      <c r="AC178" s="170"/>
      <c r="AD178" s="170"/>
      <c r="AE178" s="171"/>
      <c r="AF178" s="186" t="s">
        <v>8</v>
      </c>
      <c r="AG178" s="187"/>
      <c r="AH178" s="187"/>
      <c r="AI178" s="188"/>
      <c r="AJ178" s="167"/>
      <c r="AK178" s="167"/>
      <c r="AL178" s="167"/>
      <c r="AM178" s="167"/>
      <c r="AN178" s="167"/>
      <c r="AO178" s="3"/>
      <c r="AP178" s="53"/>
      <c r="AQ178" s="3"/>
    </row>
    <row r="179" spans="1:43" ht="12.75" customHeight="1">
      <c r="A179" s="42" t="s">
        <v>572</v>
      </c>
      <c r="B179" s="24"/>
      <c r="C179" s="24"/>
      <c r="D179" s="25" t="e">
        <f>B179/C179</f>
        <v>#DIV/0!</v>
      </c>
      <c r="E179" s="26" t="e">
        <f>D179*100</f>
        <v>#DIV/0!</v>
      </c>
      <c r="F179" s="27" t="e">
        <f t="shared" ref="F179" si="205">IF(D179&gt;100%,"10",IF(D179&lt;80%,"0",1-(40-E179*0.49)))</f>
        <v>#DIV/0!</v>
      </c>
      <c r="G179" s="24"/>
      <c r="H179" s="24"/>
      <c r="I179" s="28" t="e">
        <f>(H179)/(H179+G179)</f>
        <v>#DIV/0!</v>
      </c>
      <c r="J179" s="26" t="e">
        <f>I179*100</f>
        <v>#DIV/0!</v>
      </c>
      <c r="K179" s="29" t="e">
        <f t="shared" ref="K179" si="206">IF(I179&lt;=45%,"15",IF(I179&gt;70%,"0",(42-J179*0.6)))</f>
        <v>#DIV/0!</v>
      </c>
      <c r="L179" s="30"/>
      <c r="M179" s="25" t="e">
        <f>(L179/C179)</f>
        <v>#DIV/0!</v>
      </c>
      <c r="N179" s="31" t="e">
        <f>IF(M179&gt;=100%,"10",M179*10)</f>
        <v>#DIV/0!</v>
      </c>
      <c r="O179" s="64"/>
      <c r="P179" s="30"/>
      <c r="Q179" s="32" t="e">
        <f>O179/P179</f>
        <v>#DIV/0!</v>
      </c>
      <c r="R179" s="26" t="e">
        <f>Q179*100</f>
        <v>#DIV/0!</v>
      </c>
      <c r="S179" s="27" t="e">
        <f>IF(Q179&lt;=0%,"25",IF(Q179&gt;=7%,"0",25-((R179-0)*3.57)))</f>
        <v>#DIV/0!</v>
      </c>
      <c r="T179" s="28"/>
      <c r="U179" s="31">
        <f>T179*100</f>
        <v>0</v>
      </c>
      <c r="V179" s="27" t="str">
        <f>IF(T179&gt;=100%,"25",IF(T179=0%,"0",(U179*0.25)))</f>
        <v>0</v>
      </c>
      <c r="W179" s="24"/>
      <c r="X179" s="24"/>
      <c r="Y179" s="32" t="e">
        <f>(W179/X179)</f>
        <v>#DIV/0!</v>
      </c>
      <c r="Z179" s="33" t="e">
        <f>Y179*100</f>
        <v>#DIV/0!</v>
      </c>
      <c r="AA179" s="27" t="e">
        <f>IF(Y179&gt;10%,"0",IF(Y179=0%,"15",15-Z179*1.5))</f>
        <v>#DIV/0!</v>
      </c>
      <c r="AB179" s="24"/>
      <c r="AC179" s="24"/>
      <c r="AD179" s="32">
        <f>IF(AC179=0,0%,AB179/AC179)</f>
        <v>0</v>
      </c>
      <c r="AE179" s="27" t="str">
        <f t="shared" ref="AE179" si="207">IF(AD179&lt;=0.1%,"0",IF(AND(AD179&gt;0.1%),"-3"))</f>
        <v>0</v>
      </c>
      <c r="AF179" s="34" t="s">
        <v>573</v>
      </c>
      <c r="AG179" s="34" t="s">
        <v>573</v>
      </c>
      <c r="AH179" s="34" t="s">
        <v>573</v>
      </c>
      <c r="AI179" s="36">
        <f>IFERROR(VLOOKUP(AO179,Saúde!A:Z,2,0),0)</f>
        <v>0</v>
      </c>
      <c r="AJ179" s="37"/>
      <c r="AK179" s="37">
        <v>0</v>
      </c>
      <c r="AL179" s="37">
        <v>0</v>
      </c>
      <c r="AM179" s="38" t="e">
        <f>F179+K179+N179+S179+V179+AA179+AE179+AJ179+AK179-AL179</f>
        <v>#DIV/0!</v>
      </c>
      <c r="AN179" s="39" t="e">
        <f>IF(AM179&gt;=95,"EXCELÊNCIA",IF(AND(AM179&lt;95,AM179&gt;=90),"OURO",IF(AND(AM179&lt;90,AM179&gt;=80),"PRATA",IF(AND(AM179&gt;=70,AM179&lt;80),"BRONZE",IF(AND(AM179&lt;70),"INICIAL")))))</f>
        <v>#DIV/0!</v>
      </c>
      <c r="AO179" s="40" t="s">
        <v>572</v>
      </c>
      <c r="AP179" s="53"/>
      <c r="AQ179" s="3"/>
    </row>
    <row r="180" spans="1:43" ht="64.5" customHeight="1">
      <c r="A180" s="172" t="s">
        <v>0</v>
      </c>
      <c r="B180" s="173" t="s">
        <v>574</v>
      </c>
      <c r="C180" s="170"/>
      <c r="D180" s="170"/>
      <c r="E180" s="170"/>
      <c r="F180" s="171"/>
      <c r="G180" s="174" t="s">
        <v>2</v>
      </c>
      <c r="H180" s="170"/>
      <c r="I180" s="170"/>
      <c r="J180" s="170"/>
      <c r="K180" s="171"/>
      <c r="L180" s="175" t="s">
        <v>575</v>
      </c>
      <c r="M180" s="170"/>
      <c r="N180" s="171"/>
      <c r="O180" s="176" t="s">
        <v>576</v>
      </c>
      <c r="P180" s="170"/>
      <c r="Q180" s="170"/>
      <c r="R180" s="170"/>
      <c r="S180" s="171"/>
      <c r="T180" s="177" t="s">
        <v>577</v>
      </c>
      <c r="U180" s="170"/>
      <c r="V180" s="171"/>
      <c r="W180" s="178" t="s">
        <v>6</v>
      </c>
      <c r="X180" s="170"/>
      <c r="Y180" s="170"/>
      <c r="Z180" s="170"/>
      <c r="AA180" s="171"/>
      <c r="AB180" s="179" t="s">
        <v>7</v>
      </c>
      <c r="AC180" s="170"/>
      <c r="AD180" s="170"/>
      <c r="AE180" s="171"/>
      <c r="AF180" s="186" t="s">
        <v>8</v>
      </c>
      <c r="AG180" s="187"/>
      <c r="AH180" s="187"/>
      <c r="AI180" s="188"/>
      <c r="AJ180" s="180" t="s">
        <v>9</v>
      </c>
      <c r="AK180" s="181" t="s">
        <v>10</v>
      </c>
      <c r="AL180" s="182" t="s">
        <v>11</v>
      </c>
      <c r="AM180" s="165" t="s">
        <v>12</v>
      </c>
      <c r="AN180" s="168" t="s">
        <v>13</v>
      </c>
      <c r="AO180" s="3"/>
      <c r="AP180" s="53"/>
      <c r="AQ180" s="3"/>
    </row>
    <row r="181" spans="1:43" ht="100.5" customHeight="1">
      <c r="A181" s="167"/>
      <c r="B181" s="4" t="s">
        <v>14</v>
      </c>
      <c r="C181" s="4" t="s">
        <v>15</v>
      </c>
      <c r="D181" s="5" t="s">
        <v>16</v>
      </c>
      <c r="E181" s="6"/>
      <c r="F181" s="7" t="s">
        <v>17</v>
      </c>
      <c r="G181" s="8" t="s">
        <v>18</v>
      </c>
      <c r="H181" s="8" t="s">
        <v>19</v>
      </c>
      <c r="I181" s="9" t="s">
        <v>20</v>
      </c>
      <c r="J181" s="6"/>
      <c r="K181" s="10" t="s">
        <v>17</v>
      </c>
      <c r="L181" s="11" t="s">
        <v>21</v>
      </c>
      <c r="M181" s="12" t="s">
        <v>22</v>
      </c>
      <c r="N181" s="13" t="s">
        <v>17</v>
      </c>
      <c r="O181" s="14" t="s">
        <v>23</v>
      </c>
      <c r="P181" s="14" t="s">
        <v>24</v>
      </c>
      <c r="Q181" s="15" t="s">
        <v>25</v>
      </c>
      <c r="R181" s="6"/>
      <c r="S181" s="16" t="s">
        <v>17</v>
      </c>
      <c r="T181" s="17" t="s">
        <v>26</v>
      </c>
      <c r="U181" s="6"/>
      <c r="V181" s="18" t="s">
        <v>17</v>
      </c>
      <c r="W181" s="19" t="s">
        <v>27</v>
      </c>
      <c r="X181" s="19" t="s">
        <v>28</v>
      </c>
      <c r="Y181" s="19" t="s">
        <v>29</v>
      </c>
      <c r="Z181" s="6"/>
      <c r="AA181" s="19" t="s">
        <v>17</v>
      </c>
      <c r="AB181" s="20" t="s">
        <v>30</v>
      </c>
      <c r="AC181" s="20" t="s">
        <v>31</v>
      </c>
      <c r="AD181" s="20" t="s">
        <v>32</v>
      </c>
      <c r="AE181" s="20" t="s">
        <v>17</v>
      </c>
      <c r="AF181" s="21" t="s">
        <v>33</v>
      </c>
      <c r="AG181" s="21" t="s">
        <v>34</v>
      </c>
      <c r="AH181" s="21" t="s">
        <v>35</v>
      </c>
      <c r="AI181" s="21" t="s">
        <v>36</v>
      </c>
      <c r="AJ181" s="166"/>
      <c r="AK181" s="166"/>
      <c r="AL181" s="166"/>
      <c r="AM181" s="166"/>
      <c r="AN181" s="166"/>
      <c r="AO181" s="3"/>
      <c r="AP181" s="53"/>
      <c r="AQ181" s="3"/>
    </row>
    <row r="182" spans="1:43" ht="15.75" customHeight="1">
      <c r="A182" s="22" t="s">
        <v>578</v>
      </c>
      <c r="B182" s="183" t="s">
        <v>579</v>
      </c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70"/>
      <c r="AE182" s="171"/>
      <c r="AF182" s="186" t="s">
        <v>8</v>
      </c>
      <c r="AG182" s="187"/>
      <c r="AH182" s="187"/>
      <c r="AI182" s="188"/>
      <c r="AJ182" s="167"/>
      <c r="AK182" s="167"/>
      <c r="AL182" s="167"/>
      <c r="AM182" s="167"/>
      <c r="AN182" s="167"/>
      <c r="AO182" s="3"/>
      <c r="AP182" s="53"/>
      <c r="AQ182" s="3"/>
    </row>
    <row r="183" spans="1:43" ht="12.75" customHeight="1">
      <c r="A183" s="42" t="s">
        <v>580</v>
      </c>
      <c r="B183" s="24"/>
      <c r="C183" s="24"/>
      <c r="D183" s="25" t="e">
        <f t="shared" ref="D183:D184" si="208">B183/C183</f>
        <v>#DIV/0!</v>
      </c>
      <c r="E183" s="26" t="e">
        <f t="shared" ref="E183:E184" si="209">D183*100</f>
        <v>#DIV/0!</v>
      </c>
      <c r="F183" s="27" t="e">
        <f>IF(D183&gt;100%,"25",IF(D183&lt;80%,"0",1-(100-E183*1.24)))</f>
        <v>#DIV/0!</v>
      </c>
      <c r="G183" s="24"/>
      <c r="H183" s="24"/>
      <c r="I183" s="28" t="e">
        <f t="shared" ref="I183:I184" si="210">(H183)/(H183+G183)</f>
        <v>#DIV/0!</v>
      </c>
      <c r="J183" s="26" t="e">
        <f t="shared" ref="J183:J184" si="211">I183*100</f>
        <v>#DIV/0!</v>
      </c>
      <c r="K183" s="29" t="e">
        <f t="shared" ref="K183:K184" si="212">IF(I183&lt;=50%,"15",IF(I183&gt;80%,"0",(40-J183*0.5)))</f>
        <v>#DIV/0!</v>
      </c>
      <c r="L183" s="30"/>
      <c r="M183" s="25" t="e">
        <f t="shared" ref="M183:M184" si="213">(L183/C183)</f>
        <v>#DIV/0!</v>
      </c>
      <c r="N183" s="65" t="e">
        <f t="shared" ref="N183:N184" si="214">IF(M183&gt;=100%,"25",M183*25)</f>
        <v>#DIV/0!</v>
      </c>
      <c r="O183" s="30"/>
      <c r="P183" s="30"/>
      <c r="Q183" s="32" t="e">
        <f t="shared" ref="Q183:Q184" si="215">O183/P183</f>
        <v>#DIV/0!</v>
      </c>
      <c r="R183" s="26" t="e">
        <f t="shared" ref="R183:R184" si="216">Q183*100</f>
        <v>#DIV/0!</v>
      </c>
      <c r="S183" s="27" t="e">
        <f>IF(Q183&lt;=15%,"5",IF(Q183&gt;=30%,"0",15-((R183-0)*0.5)))</f>
        <v>#DIV/0!</v>
      </c>
      <c r="T183" s="28"/>
      <c r="U183" s="31">
        <f t="shared" ref="U183:U184" si="217">T183*100</f>
        <v>0</v>
      </c>
      <c r="V183" s="27" t="str">
        <f>IF(T183&gt;=100%,"15",IF(T183=0%,"0",(U183*0.15)))</f>
        <v>0</v>
      </c>
      <c r="W183" s="24"/>
      <c r="X183" s="24"/>
      <c r="Y183" s="32">
        <f>IFERROR(VLOOKUP(AO183,Painel!A:J,10,0),"0")</f>
        <v>0</v>
      </c>
      <c r="Z183" s="33">
        <f t="shared" ref="Z183:Z184" si="218">Y183*100</f>
        <v>0</v>
      </c>
      <c r="AA183" s="27" t="str">
        <f t="shared" ref="AA183:AA184" si="219">IF(Y183&gt;10%,"0",IF(Y183=0%,"15",15-Z183*1.5))</f>
        <v>15</v>
      </c>
      <c r="AB183" s="24"/>
      <c r="AC183" s="24"/>
      <c r="AD183" s="32">
        <f t="shared" ref="AD183:AD184" si="220">IF(AC183=0,0%,AB183/AC183)</f>
        <v>0</v>
      </c>
      <c r="AE183" s="27" t="str">
        <f t="shared" ref="AE183:AE184" si="221">IF(AD183&lt;=0.1%,"0",IF(AND(AD183&gt;0.1%),"-3"))</f>
        <v>0</v>
      </c>
      <c r="AF183" s="35">
        <f>IFERROR(VLOOKUP(AO183,Cláusulas!A:F,3,0),0)</f>
        <v>0</v>
      </c>
      <c r="AG183" s="35">
        <f>IFERROR(VLOOKUP(AO183,Cláusulas!A:F,4,0),0)</f>
        <v>0</v>
      </c>
      <c r="AH183" s="35">
        <f>IFERROR(VLOOKUP(AO183,Cláusulas!A:F,5,0),0)</f>
        <v>0</v>
      </c>
      <c r="AI183" s="36">
        <f>IFERROR(VLOOKUP(AO183,Saúde!A:Z,2,0),0)</f>
        <v>0</v>
      </c>
      <c r="AJ183" s="37"/>
      <c r="AK183" s="37">
        <v>0</v>
      </c>
      <c r="AL183" s="37">
        <v>0</v>
      </c>
      <c r="AM183" s="38" t="e">
        <f>F183+K183+N183+S183+V183+AA183+AE183+AJ183+AK183-AL183</f>
        <v>#DIV/0!</v>
      </c>
      <c r="AN183" s="39" t="e">
        <f t="shared" ref="AN183:AN184" si="222">IF(AM183&gt;=95,"EXCELÊNCIA",IF(AND(AM183&lt;95,AM183&gt;=90),"OURO",IF(AND(AM183&lt;90,AM183&gt;=80),"PRATA",IF(AND(AM183&gt;=70,AM183&lt;80),"BRONZE",IF(AND(AM183&lt;70),"INICIAL")))))</f>
        <v>#DIV/0!</v>
      </c>
      <c r="AO183" s="40" t="s">
        <v>581</v>
      </c>
      <c r="AP183" s="53"/>
      <c r="AQ183" s="41" t="s">
        <v>582</v>
      </c>
    </row>
    <row r="184" spans="1:43" ht="12.75" customHeight="1">
      <c r="A184" s="42" t="s">
        <v>583</v>
      </c>
      <c r="B184" s="24"/>
      <c r="C184" s="24"/>
      <c r="D184" s="25" t="e">
        <f t="shared" si="208"/>
        <v>#DIV/0!</v>
      </c>
      <c r="E184" s="26" t="e">
        <f t="shared" si="209"/>
        <v>#DIV/0!</v>
      </c>
      <c r="F184" s="27" t="e">
        <f>IF(D184&gt;100%,"25",IF(D184&lt;80%,"0",1-(100-E184*1.24)))</f>
        <v>#DIV/0!</v>
      </c>
      <c r="G184" s="24"/>
      <c r="H184" s="24"/>
      <c r="I184" s="28" t="e">
        <f t="shared" si="210"/>
        <v>#DIV/0!</v>
      </c>
      <c r="J184" s="26" t="e">
        <f t="shared" si="211"/>
        <v>#DIV/0!</v>
      </c>
      <c r="K184" s="29" t="e">
        <f t="shared" si="212"/>
        <v>#DIV/0!</v>
      </c>
      <c r="L184" s="30"/>
      <c r="M184" s="25" t="e">
        <f t="shared" si="213"/>
        <v>#DIV/0!</v>
      </c>
      <c r="N184" s="65" t="e">
        <f t="shared" si="214"/>
        <v>#DIV/0!</v>
      </c>
      <c r="O184" s="30"/>
      <c r="P184" s="30"/>
      <c r="Q184" s="32" t="e">
        <f t="shared" si="215"/>
        <v>#DIV/0!</v>
      </c>
      <c r="R184" s="26" t="e">
        <f t="shared" si="216"/>
        <v>#DIV/0!</v>
      </c>
      <c r="S184" s="27" t="e">
        <f>IF(Q184&lt;=15%,"7,5",IF(Q184&gt;=30%,"0",15-((R184-0)*0.5)))</f>
        <v>#DIV/0!</v>
      </c>
      <c r="T184" s="28"/>
      <c r="U184" s="31">
        <f t="shared" si="217"/>
        <v>0</v>
      </c>
      <c r="V184" s="27" t="str">
        <f>IF(T184&gt;=100%,"17,5",IF(T184=0%,"0",(U184*0.175)))</f>
        <v>0</v>
      </c>
      <c r="W184" s="24"/>
      <c r="X184" s="24"/>
      <c r="Y184" s="32">
        <f>IFERROR(VLOOKUP(AO184,Painel!A:J,10,0),"0")</f>
        <v>0</v>
      </c>
      <c r="Z184" s="33">
        <f t="shared" si="218"/>
        <v>0</v>
      </c>
      <c r="AA184" s="27" t="str">
        <f t="shared" si="219"/>
        <v>15</v>
      </c>
      <c r="AB184" s="24"/>
      <c r="AC184" s="24"/>
      <c r="AD184" s="32">
        <f t="shared" si="220"/>
        <v>0</v>
      </c>
      <c r="AE184" s="27" t="str">
        <f t="shared" si="221"/>
        <v>0</v>
      </c>
      <c r="AF184" s="35">
        <f>IFERROR(VLOOKUP(AO184,Cláusulas!A:F,3,0),0)</f>
        <v>0</v>
      </c>
      <c r="AG184" s="35">
        <f>IFERROR(VLOOKUP(AO184,Cláusulas!A:F,4,0),0)</f>
        <v>0</v>
      </c>
      <c r="AH184" s="35">
        <f>IFERROR(VLOOKUP(AO184,Cláusulas!A:F,5,0),0)</f>
        <v>0</v>
      </c>
      <c r="AI184" s="36">
        <f>IFERROR(VLOOKUP(AO184,Saúde!A:Z,2,0),0)</f>
        <v>0</v>
      </c>
      <c r="AJ184" s="37"/>
      <c r="AK184" s="37">
        <v>0</v>
      </c>
      <c r="AL184" s="37">
        <v>0</v>
      </c>
      <c r="AM184" s="38" t="e">
        <f>F184+K184+N184+S184+V184+AA184+AE184+AJ184+AK184-AL184</f>
        <v>#DIV/0!</v>
      </c>
      <c r="AN184" s="39" t="e">
        <f t="shared" si="222"/>
        <v>#DIV/0!</v>
      </c>
      <c r="AO184" s="40" t="s">
        <v>584</v>
      </c>
      <c r="AP184" s="53"/>
      <c r="AQ184" s="41" t="s">
        <v>585</v>
      </c>
    </row>
    <row r="185" spans="1:43" ht="65.25" hidden="1" customHeight="1">
      <c r="A185" s="22" t="s">
        <v>586</v>
      </c>
      <c r="B185" s="183" t="s">
        <v>587</v>
      </c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  <c r="AA185" s="170"/>
      <c r="AB185" s="170"/>
      <c r="AC185" s="170"/>
      <c r="AD185" s="170"/>
      <c r="AE185" s="171"/>
      <c r="AF185" s="186" t="s">
        <v>8</v>
      </c>
      <c r="AG185" s="187"/>
      <c r="AH185" s="187"/>
      <c r="AI185" s="188"/>
      <c r="AJ185" s="47" t="s">
        <v>9</v>
      </c>
      <c r="AK185" s="48" t="s">
        <v>10</v>
      </c>
      <c r="AL185" s="49" t="s">
        <v>11</v>
      </c>
      <c r="AM185" s="60" t="s">
        <v>12</v>
      </c>
      <c r="AN185" s="51" t="s">
        <v>13</v>
      </c>
      <c r="AO185" s="3"/>
      <c r="AP185" s="53"/>
      <c r="AQ185" s="3"/>
    </row>
    <row r="186" spans="1:43" ht="12.75" hidden="1" customHeight="1">
      <c r="A186" s="42" t="s">
        <v>588</v>
      </c>
      <c r="B186" s="66"/>
      <c r="C186" s="66"/>
      <c r="D186" s="67"/>
      <c r="E186" s="68"/>
      <c r="F186" s="69"/>
      <c r="G186" s="66"/>
      <c r="H186" s="66"/>
      <c r="I186" s="67"/>
      <c r="J186" s="67"/>
      <c r="K186" s="70"/>
      <c r="L186" s="71"/>
      <c r="M186" s="67"/>
      <c r="N186" s="72"/>
      <c r="O186" s="71"/>
      <c r="P186" s="71"/>
      <c r="Q186" s="73"/>
      <c r="R186" s="68"/>
      <c r="S186" s="69"/>
      <c r="T186" s="67"/>
      <c r="U186" s="74"/>
      <c r="V186" s="69"/>
      <c r="W186" s="69"/>
      <c r="X186" s="66"/>
      <c r="Y186" s="73"/>
      <c r="Z186" s="73"/>
      <c r="AA186" s="73"/>
      <c r="AB186" s="24"/>
      <c r="AC186" s="24"/>
      <c r="AD186" s="32">
        <f>IF(AC186=0,0%,AB186/AC186)</f>
        <v>0</v>
      </c>
      <c r="AE186" s="63" t="str">
        <f>IF(AD186&lt;=0.1%,"100","0")</f>
        <v>100</v>
      </c>
      <c r="AF186" s="75"/>
      <c r="AG186" s="75"/>
      <c r="AH186" s="75"/>
      <c r="AI186" s="75"/>
      <c r="AJ186" s="37"/>
      <c r="AK186" s="37">
        <v>0</v>
      </c>
      <c r="AL186" s="37">
        <v>0</v>
      </c>
      <c r="AM186" s="38">
        <f>AE186+AJ186+AK186-AL186</f>
        <v>100</v>
      </c>
      <c r="AN186" s="39" t="str">
        <f>IF(AM186&gt;=95,"EXCELÊNCIA",IF(AND(AM186&lt;95,AM186&gt;=90),"OURO",IF(AND(AM186&lt;90,AM186&gt;=80),"PRATA",IF(AND(AM186&gt;=70,AM186&lt;80),"BRONZE",IF(AND(AM186&lt;70),"INICIAL")))))</f>
        <v>EXCELÊNCIA</v>
      </c>
      <c r="AO186" s="40" t="s">
        <v>589</v>
      </c>
      <c r="AP186" s="53"/>
      <c r="AQ186" s="3"/>
    </row>
  </sheetData>
  <mergeCells count="154">
    <mergeCell ref="AF182:AI182"/>
    <mergeCell ref="AJ170:AJ172"/>
    <mergeCell ref="AK170:AK172"/>
    <mergeCell ref="AL170:AL172"/>
    <mergeCell ref="AM170:AM172"/>
    <mergeCell ref="AN170:AN172"/>
    <mergeCell ref="B185:AE185"/>
    <mergeCell ref="AF185:AI185"/>
    <mergeCell ref="AL176:AL178"/>
    <mergeCell ref="AM176:AM178"/>
    <mergeCell ref="AN176:AN178"/>
    <mergeCell ref="AJ180:AJ182"/>
    <mergeCell ref="AK180:AK182"/>
    <mergeCell ref="AL180:AL182"/>
    <mergeCell ref="AM180:AM182"/>
    <mergeCell ref="AN180:AN182"/>
    <mergeCell ref="B178:AE178"/>
    <mergeCell ref="T176:V176"/>
    <mergeCell ref="W176:AA176"/>
    <mergeCell ref="AB176:AE176"/>
    <mergeCell ref="AF176:AI176"/>
    <mergeCell ref="AJ176:AJ178"/>
    <mergeCell ref="AK176:AK178"/>
    <mergeCell ref="AF178:AI178"/>
    <mergeCell ref="B182:AE182"/>
    <mergeCell ref="AF180:AI180"/>
    <mergeCell ref="A180:A181"/>
    <mergeCell ref="B180:F180"/>
    <mergeCell ref="G180:K180"/>
    <mergeCell ref="L180:N180"/>
    <mergeCell ref="O180:S180"/>
    <mergeCell ref="T180:V180"/>
    <mergeCell ref="W180:AA180"/>
    <mergeCell ref="AF172:AI172"/>
    <mergeCell ref="B172:AE172"/>
    <mergeCell ref="O170:S170"/>
    <mergeCell ref="T170:V170"/>
    <mergeCell ref="A176:A177"/>
    <mergeCell ref="B176:F176"/>
    <mergeCell ref="G176:K176"/>
    <mergeCell ref="L176:N176"/>
    <mergeCell ref="O176:S176"/>
    <mergeCell ref="AB180:AE180"/>
    <mergeCell ref="W170:AA170"/>
    <mergeCell ref="AB170:AE170"/>
    <mergeCell ref="G170:K170"/>
    <mergeCell ref="L170:N170"/>
    <mergeCell ref="B162:AE162"/>
    <mergeCell ref="AF162:AI162"/>
    <mergeCell ref="A170:A171"/>
    <mergeCell ref="B170:F170"/>
    <mergeCell ref="A145:A146"/>
    <mergeCell ref="B145:F145"/>
    <mergeCell ref="G145:K145"/>
    <mergeCell ref="L145:N145"/>
    <mergeCell ref="O145:S145"/>
    <mergeCell ref="T145:V145"/>
    <mergeCell ref="AF170:AI170"/>
    <mergeCell ref="AM120:AM122"/>
    <mergeCell ref="AN120:AN122"/>
    <mergeCell ref="AF122:AI122"/>
    <mergeCell ref="B122:AE122"/>
    <mergeCell ref="AM145:AM147"/>
    <mergeCell ref="AN145:AN147"/>
    <mergeCell ref="W145:AA145"/>
    <mergeCell ref="AB145:AE145"/>
    <mergeCell ref="AF145:AI145"/>
    <mergeCell ref="AJ145:AJ147"/>
    <mergeCell ref="AK145:AK147"/>
    <mergeCell ref="AL145:AL147"/>
    <mergeCell ref="AF147:AI147"/>
    <mergeCell ref="B147:AE147"/>
    <mergeCell ref="T120:V120"/>
    <mergeCell ref="W120:AA120"/>
    <mergeCell ref="A120:A121"/>
    <mergeCell ref="B66:AE66"/>
    <mergeCell ref="AB120:AE120"/>
    <mergeCell ref="AF120:AI120"/>
    <mergeCell ref="AJ120:AJ122"/>
    <mergeCell ref="AK120:AK122"/>
    <mergeCell ref="AL120:AL122"/>
    <mergeCell ref="A88:A89"/>
    <mergeCell ref="B88:F88"/>
    <mergeCell ref="G88:K88"/>
    <mergeCell ref="L88:N88"/>
    <mergeCell ref="O88:S88"/>
    <mergeCell ref="B120:F120"/>
    <mergeCell ref="G120:K120"/>
    <mergeCell ref="L120:N120"/>
    <mergeCell ref="O120:S120"/>
    <mergeCell ref="A51:A52"/>
    <mergeCell ref="B51:F51"/>
    <mergeCell ref="B53:AE53"/>
    <mergeCell ref="AF53:AI53"/>
    <mergeCell ref="AF51:AI51"/>
    <mergeCell ref="G51:K51"/>
    <mergeCell ref="L51:N51"/>
    <mergeCell ref="W51:AA51"/>
    <mergeCell ref="AB51:AE51"/>
    <mergeCell ref="O51:S51"/>
    <mergeCell ref="T51:V51"/>
    <mergeCell ref="AF66:AI66"/>
    <mergeCell ref="AJ51:AJ53"/>
    <mergeCell ref="AK51:AK53"/>
    <mergeCell ref="AL51:AL53"/>
    <mergeCell ref="AM51:AM53"/>
    <mergeCell ref="AN51:AN53"/>
    <mergeCell ref="B90:AE90"/>
    <mergeCell ref="AM31:AM33"/>
    <mergeCell ref="AN31:AN33"/>
    <mergeCell ref="AJ31:AJ33"/>
    <mergeCell ref="AK31:AK33"/>
    <mergeCell ref="AL31:AL33"/>
    <mergeCell ref="AL88:AL90"/>
    <mergeCell ref="AM88:AM90"/>
    <mergeCell ref="AN88:AN90"/>
    <mergeCell ref="T88:V88"/>
    <mergeCell ref="W88:AA88"/>
    <mergeCell ref="AB88:AE88"/>
    <mergeCell ref="AF88:AI88"/>
    <mergeCell ref="AJ88:AJ90"/>
    <mergeCell ref="AK88:AK90"/>
    <mergeCell ref="AF90:AI90"/>
    <mergeCell ref="B42:AE42"/>
    <mergeCell ref="AF42:AI42"/>
    <mergeCell ref="B28:AE28"/>
    <mergeCell ref="A31:A32"/>
    <mergeCell ref="B31:F31"/>
    <mergeCell ref="G31:K31"/>
    <mergeCell ref="L31:N31"/>
    <mergeCell ref="AB31:AE31"/>
    <mergeCell ref="AF33:AI33"/>
    <mergeCell ref="T31:V31"/>
    <mergeCell ref="W31:AA31"/>
    <mergeCell ref="AF31:AI31"/>
    <mergeCell ref="O31:S31"/>
    <mergeCell ref="B33:AE33"/>
    <mergeCell ref="AF28:AI28"/>
    <mergeCell ref="AM1:AM3"/>
    <mergeCell ref="AN1:AN3"/>
    <mergeCell ref="AF3:AI3"/>
    <mergeCell ref="A1:A2"/>
    <mergeCell ref="B1:F1"/>
    <mergeCell ref="G1:K1"/>
    <mergeCell ref="L1:N1"/>
    <mergeCell ref="O1:S1"/>
    <mergeCell ref="T1:V1"/>
    <mergeCell ref="W1:AA1"/>
    <mergeCell ref="AB1:AE1"/>
    <mergeCell ref="AF1:AI1"/>
    <mergeCell ref="AJ1:AJ3"/>
    <mergeCell ref="AK1:AK3"/>
    <mergeCell ref="AL1:AL3"/>
    <mergeCell ref="B3:AE3"/>
  </mergeCells>
  <conditionalFormatting sqref="AF179:AH179">
    <cfRule type="cellIs" dxfId="11" priority="1" operator="equal">
      <formula>1</formula>
    </cfRule>
  </conditionalFormatting>
  <conditionalFormatting sqref="AF179:AH179">
    <cfRule type="cellIs" dxfId="10" priority="2" operator="greaterThan">
      <formula>1</formula>
    </cfRule>
  </conditionalFormatting>
  <conditionalFormatting sqref="AF179:AH179">
    <cfRule type="cellIs" dxfId="9" priority="5" operator="equal">
      <formula>"N/A"</formula>
    </cfRule>
  </conditionalFormatting>
  <conditionalFormatting sqref="AN1 AN4:AN31 AN34:AN51 AN54:AN88 AN179 AN183:AN186 AN148:AN170 AN123:AN145 AN91:AN120 AN173:AN175">
    <cfRule type="cellIs" dxfId="8" priority="6" operator="equal">
      <formula>"INICIAL"</formula>
    </cfRule>
  </conditionalFormatting>
  <conditionalFormatting sqref="AN4:AN31 AN34:AN51 AN54:AN88 AN179 AN183:AN186 AN148:AN170 AN123:AN145 AN91:AN120 AN173:AN175">
    <cfRule type="cellIs" dxfId="7" priority="7" operator="equal">
      <formula>"BRONZE"</formula>
    </cfRule>
  </conditionalFormatting>
  <conditionalFormatting sqref="AN4:AN31 AN34:AN51 AN54:AN88 AN179 AN183:AN186 AN148:AN170 AN123:AN145 AN91:AN120 AN173:AN175">
    <cfRule type="cellIs" dxfId="6" priority="8" operator="equal">
      <formula>"PRATA"</formula>
    </cfRule>
  </conditionalFormatting>
  <conditionalFormatting sqref="AN4:AN31 AN34:AN51 AN54:AN88 AN179 AN183:AN186 AN148:AN170 AN123:AN145 AN91:AN120 AN173:AN175">
    <cfRule type="cellIs" dxfId="5" priority="9" operator="equal">
      <formula>"EXCELÊNCIA"</formula>
    </cfRule>
  </conditionalFormatting>
  <conditionalFormatting sqref="AN4:AN31 AN34:AN51 AN54:AN88 AN179 AN183:AN186 AN148:AN170 AN123:AN145 AN91:AN120 AN173:AN175">
    <cfRule type="cellIs" dxfId="4" priority="10" operator="equal">
      <formula>"OURO"</formula>
    </cfRule>
  </conditionalFormatting>
  <printOptions horizontalCentered="1" verticalCentered="1"/>
  <pageMargins left="0.19685039370078741" right="0.19685039370078741" top="0.51181102362204722" bottom="7.874015748031496E-2" header="0" footer="0"/>
  <pageSetup paperSize="9" scale="79" orientation="landscape" r:id="rId1"/>
  <headerFooter>
    <oddHeader>&amp;CTribunal de Justiça do Estado de Alagoas
Assessoria de Planejamento e Modernização do Poder Judiciário - APMP
Divisão de Estatística do Tribunal de Justiça - DETJ</oddHeader>
  </headerFooter>
  <rowBreaks count="6" manualBreakCount="6">
    <brk id="30" max="16383" man="1"/>
    <brk id="50" max="16383" man="1"/>
    <brk id="87" max="50" man="1"/>
    <brk id="119" max="16383" man="1"/>
    <brk id="144" max="16383" man="1"/>
    <brk id="16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/>
  </sheetPr>
  <dimension ref="A1:B153"/>
  <sheetViews>
    <sheetView workbookViewId="0">
      <pane ySplit="1" topLeftCell="A126" activePane="bottomLeft" state="frozen"/>
      <selection pane="bottomLeft" activeCell="B153" sqref="B153"/>
    </sheetView>
  </sheetViews>
  <sheetFormatPr defaultColWidth="14.42578125" defaultRowHeight="15" customHeight="1"/>
  <cols>
    <col min="1" max="1" width="93" customWidth="1"/>
    <col min="2" max="2" width="25" customWidth="1"/>
    <col min="3" max="6" width="8.7109375" customWidth="1"/>
  </cols>
  <sheetData>
    <row r="1" spans="1:2" ht="30">
      <c r="A1" s="125" t="s">
        <v>595</v>
      </c>
      <c r="B1" s="125" t="s">
        <v>981</v>
      </c>
    </row>
    <row r="2" spans="1:2">
      <c r="A2" s="76" t="s">
        <v>165</v>
      </c>
      <c r="B2" s="122"/>
    </row>
    <row r="3" spans="1:2">
      <c r="A3" s="76" t="s">
        <v>91</v>
      </c>
      <c r="B3" s="124"/>
    </row>
    <row r="4" spans="1:2">
      <c r="A4" s="76" t="s">
        <v>430</v>
      </c>
      <c r="B4" s="122"/>
    </row>
    <row r="5" spans="1:2">
      <c r="A5" s="76" t="s">
        <v>125</v>
      </c>
      <c r="B5" s="122"/>
    </row>
    <row r="6" spans="1:2">
      <c r="A6" s="76" t="s">
        <v>516</v>
      </c>
      <c r="B6" s="124"/>
    </row>
    <row r="7" spans="1:2">
      <c r="A7" s="76" t="s">
        <v>94</v>
      </c>
      <c r="B7" s="124"/>
    </row>
    <row r="8" spans="1:2">
      <c r="A8" s="76" t="s">
        <v>433</v>
      </c>
      <c r="B8" s="122"/>
    </row>
    <row r="9" spans="1:2">
      <c r="A9" s="76" t="s">
        <v>519</v>
      </c>
      <c r="B9" s="124"/>
    </row>
    <row r="10" spans="1:2">
      <c r="A10" s="76" t="s">
        <v>97</v>
      </c>
      <c r="B10" s="124"/>
    </row>
    <row r="11" spans="1:2">
      <c r="A11" s="76" t="s">
        <v>436</v>
      </c>
      <c r="B11" s="122"/>
    </row>
    <row r="12" spans="1:2">
      <c r="A12" s="76" t="s">
        <v>522</v>
      </c>
      <c r="B12" s="122"/>
    </row>
    <row r="13" spans="1:2">
      <c r="A13" s="76" t="s">
        <v>100</v>
      </c>
      <c r="B13" s="124"/>
    </row>
    <row r="14" spans="1:2">
      <c r="A14" s="76" t="s">
        <v>439</v>
      </c>
      <c r="B14" s="122"/>
    </row>
    <row r="15" spans="1:2">
      <c r="A15" s="76" t="s">
        <v>151</v>
      </c>
      <c r="B15" s="124"/>
    </row>
    <row r="16" spans="1:2">
      <c r="A16" s="76" t="s">
        <v>442</v>
      </c>
      <c r="B16" s="122"/>
    </row>
    <row r="17" spans="1:2">
      <c r="A17" s="76" t="s">
        <v>581</v>
      </c>
      <c r="B17" s="122"/>
    </row>
    <row r="18" spans="1:2">
      <c r="A18" s="76" t="s">
        <v>445</v>
      </c>
      <c r="B18" s="122"/>
    </row>
    <row r="19" spans="1:2">
      <c r="A19" s="76" t="s">
        <v>154</v>
      </c>
      <c r="B19" s="124"/>
    </row>
    <row r="20" spans="1:2">
      <c r="A20" s="76" t="s">
        <v>157</v>
      </c>
      <c r="B20" s="124"/>
    </row>
    <row r="21" spans="1:2" ht="15.75" customHeight="1">
      <c r="A21" s="76" t="s">
        <v>448</v>
      </c>
      <c r="B21" s="122"/>
    </row>
    <row r="22" spans="1:2" ht="15.75" customHeight="1">
      <c r="A22" s="76" t="s">
        <v>160</v>
      </c>
      <c r="B22" s="124"/>
    </row>
    <row r="23" spans="1:2" ht="15.75" customHeight="1">
      <c r="A23" s="76" t="s">
        <v>584</v>
      </c>
      <c r="B23" s="122"/>
    </row>
    <row r="24" spans="1:2" ht="15.75" customHeight="1">
      <c r="A24" s="76" t="s">
        <v>64</v>
      </c>
      <c r="B24" s="124"/>
    </row>
    <row r="25" spans="1:2" ht="15.75" customHeight="1">
      <c r="A25" s="76" t="s">
        <v>202</v>
      </c>
      <c r="B25" s="124"/>
    </row>
    <row r="26" spans="1:2" ht="15.75" customHeight="1">
      <c r="A26" s="76" t="s">
        <v>262</v>
      </c>
      <c r="B26" s="124"/>
    </row>
    <row r="27" spans="1:2" ht="15.75" customHeight="1">
      <c r="A27" s="76" t="s">
        <v>187</v>
      </c>
      <c r="B27" s="124"/>
    </row>
    <row r="28" spans="1:2" ht="15.75" customHeight="1">
      <c r="A28" s="76" t="s">
        <v>40</v>
      </c>
      <c r="B28" s="124"/>
    </row>
    <row r="29" spans="1:2" ht="15.75" customHeight="1">
      <c r="A29" s="76" t="s">
        <v>269</v>
      </c>
      <c r="B29" s="124"/>
    </row>
    <row r="30" spans="1:2" ht="15.75" customHeight="1">
      <c r="A30" s="76" t="s">
        <v>181</v>
      </c>
      <c r="B30" s="124"/>
    </row>
    <row r="31" spans="1:2" ht="15.75" customHeight="1">
      <c r="A31" s="76" t="s">
        <v>196</v>
      </c>
      <c r="B31" s="124"/>
    </row>
    <row r="32" spans="1:2" ht="15.75" customHeight="1">
      <c r="A32" s="76" t="s">
        <v>172</v>
      </c>
      <c r="B32" s="124"/>
    </row>
    <row r="33" spans="1:2" ht="15.75" customHeight="1">
      <c r="A33" s="76" t="s">
        <v>412</v>
      </c>
      <c r="B33" s="122"/>
    </row>
    <row r="34" spans="1:2" ht="15.75" customHeight="1">
      <c r="A34" s="76" t="s">
        <v>492</v>
      </c>
      <c r="B34" s="124"/>
    </row>
    <row r="35" spans="1:2" ht="15.75" customHeight="1">
      <c r="A35" s="76" t="s">
        <v>486</v>
      </c>
      <c r="B35" s="124"/>
    </row>
    <row r="36" spans="1:2" ht="15.75" customHeight="1">
      <c r="A36" s="76" t="s">
        <v>982</v>
      </c>
      <c r="B36" s="122"/>
    </row>
    <row r="37" spans="1:2" ht="15.75" customHeight="1">
      <c r="A37" s="76" t="s">
        <v>284</v>
      </c>
      <c r="B37" s="124"/>
    </row>
    <row r="38" spans="1:2" ht="15.75" customHeight="1">
      <c r="A38" s="76" t="s">
        <v>55</v>
      </c>
      <c r="B38" s="124"/>
    </row>
    <row r="39" spans="1:2" ht="15.75" customHeight="1">
      <c r="A39" s="76" t="s">
        <v>418</v>
      </c>
      <c r="B39" s="122"/>
    </row>
    <row r="40" spans="1:2" ht="15.75" customHeight="1">
      <c r="A40" s="76" t="s">
        <v>113</v>
      </c>
      <c r="B40" s="122"/>
    </row>
    <row r="41" spans="1:2" ht="15.75" customHeight="1">
      <c r="A41" s="76" t="s">
        <v>116</v>
      </c>
      <c r="B41" s="122"/>
    </row>
    <row r="42" spans="1:2" ht="15.75" customHeight="1">
      <c r="A42" s="76" t="s">
        <v>128</v>
      </c>
      <c r="B42" s="122"/>
    </row>
    <row r="43" spans="1:2" ht="15.75" customHeight="1">
      <c r="A43" s="76" t="s">
        <v>131</v>
      </c>
      <c r="B43" s="122"/>
    </row>
    <row r="44" spans="1:2" ht="15.75" customHeight="1">
      <c r="A44" s="76" t="s">
        <v>134</v>
      </c>
      <c r="B44" s="124"/>
    </row>
    <row r="45" spans="1:2" ht="15.75" customHeight="1">
      <c r="A45" s="76" t="s">
        <v>137</v>
      </c>
      <c r="B45" s="122"/>
    </row>
    <row r="46" spans="1:2" ht="15.75" customHeight="1">
      <c r="A46" s="76" t="s">
        <v>140</v>
      </c>
      <c r="B46" s="124"/>
    </row>
    <row r="47" spans="1:2" ht="15.75" customHeight="1">
      <c r="A47" s="76" t="s">
        <v>143</v>
      </c>
      <c r="B47" s="124"/>
    </row>
    <row r="48" spans="1:2" ht="15.75" customHeight="1">
      <c r="A48" s="76" t="s">
        <v>103</v>
      </c>
      <c r="B48" s="124"/>
    </row>
    <row r="49" spans="1:2" ht="15.75" customHeight="1">
      <c r="A49" s="76" t="s">
        <v>106</v>
      </c>
      <c r="B49" s="122"/>
    </row>
    <row r="50" spans="1:2" ht="15.75" customHeight="1">
      <c r="A50" s="76" t="s">
        <v>67</v>
      </c>
      <c r="B50" s="124"/>
    </row>
    <row r="51" spans="1:2" ht="15.75" customHeight="1">
      <c r="A51" s="76" t="s">
        <v>58</v>
      </c>
      <c r="B51" s="124"/>
    </row>
    <row r="52" spans="1:2" ht="15.75" customHeight="1">
      <c r="A52" s="76" t="s">
        <v>190</v>
      </c>
      <c r="B52" s="124"/>
    </row>
    <row r="53" spans="1:2" ht="15.75" customHeight="1">
      <c r="A53" s="76" t="s">
        <v>205</v>
      </c>
      <c r="B53" s="124"/>
    </row>
    <row r="54" spans="1:2" ht="15.75" customHeight="1">
      <c r="A54" s="76" t="s">
        <v>266</v>
      </c>
      <c r="B54" s="124"/>
    </row>
    <row r="55" spans="1:2" ht="15.75" customHeight="1">
      <c r="A55" s="76" t="s">
        <v>602</v>
      </c>
      <c r="B55" s="122"/>
    </row>
    <row r="56" spans="1:2" ht="15.75" customHeight="1">
      <c r="A56" s="76" t="s">
        <v>43</v>
      </c>
      <c r="B56" s="124"/>
    </row>
    <row r="57" spans="1:2" ht="15.75" customHeight="1">
      <c r="A57" s="76" t="s">
        <v>280</v>
      </c>
      <c r="B57" s="124"/>
    </row>
    <row r="58" spans="1:2" ht="15.75" customHeight="1">
      <c r="A58" s="76" t="s">
        <v>175</v>
      </c>
      <c r="B58" s="124"/>
    </row>
    <row r="59" spans="1:2" ht="15.75" customHeight="1">
      <c r="A59" s="76" t="s">
        <v>272</v>
      </c>
      <c r="B59" s="122"/>
    </row>
    <row r="60" spans="1:2" ht="15.75" customHeight="1">
      <c r="A60" s="76" t="s">
        <v>184</v>
      </c>
      <c r="B60" s="124"/>
    </row>
    <row r="61" spans="1:2" ht="15.75" customHeight="1">
      <c r="A61" s="76" t="s">
        <v>199</v>
      </c>
      <c r="B61" s="124"/>
    </row>
    <row r="62" spans="1:2" ht="15.75" customHeight="1">
      <c r="A62" s="76" t="s">
        <v>415</v>
      </c>
      <c r="B62" s="122"/>
    </row>
    <row r="63" spans="1:2" ht="15.75" customHeight="1">
      <c r="A63" s="76" t="s">
        <v>495</v>
      </c>
      <c r="B63" s="124"/>
    </row>
    <row r="64" spans="1:2" ht="15.75" customHeight="1">
      <c r="A64" s="76" t="s">
        <v>489</v>
      </c>
      <c r="B64" s="124"/>
    </row>
    <row r="65" spans="1:2" ht="15.75" customHeight="1">
      <c r="A65" s="76" t="s">
        <v>167</v>
      </c>
      <c r="B65" s="122"/>
    </row>
    <row r="66" spans="1:2" ht="15.75" customHeight="1">
      <c r="A66" s="76" t="s">
        <v>288</v>
      </c>
      <c r="B66" s="124"/>
    </row>
    <row r="67" spans="1:2" ht="15.75" customHeight="1">
      <c r="A67" s="76" t="s">
        <v>108</v>
      </c>
      <c r="B67" s="124"/>
    </row>
    <row r="68" spans="1:2" ht="15.75" customHeight="1">
      <c r="A68" s="76" t="s">
        <v>163</v>
      </c>
      <c r="B68" s="124"/>
    </row>
    <row r="69" spans="1:2" ht="15.75" customHeight="1">
      <c r="A69" s="76" t="s">
        <v>70</v>
      </c>
      <c r="B69" s="124"/>
    </row>
    <row r="70" spans="1:2" ht="15.75" customHeight="1">
      <c r="A70" s="76" t="s">
        <v>61</v>
      </c>
      <c r="B70" s="124"/>
    </row>
    <row r="71" spans="1:2" ht="15.75" customHeight="1">
      <c r="A71" s="76" t="s">
        <v>193</v>
      </c>
      <c r="B71" s="122"/>
    </row>
    <row r="72" spans="1:2" ht="15.75" customHeight="1">
      <c r="A72" s="76" t="s">
        <v>468</v>
      </c>
      <c r="B72" s="122"/>
    </row>
    <row r="73" spans="1:2" ht="15.75" customHeight="1">
      <c r="A73" s="76" t="s">
        <v>480</v>
      </c>
      <c r="B73" s="122"/>
    </row>
    <row r="74" spans="1:2" ht="15.75" customHeight="1">
      <c r="A74" s="76" t="s">
        <v>46</v>
      </c>
      <c r="B74" s="124"/>
    </row>
    <row r="75" spans="1:2" ht="15.75" customHeight="1">
      <c r="A75" s="76" t="s">
        <v>178</v>
      </c>
      <c r="B75" s="124"/>
    </row>
    <row r="76" spans="1:2" ht="15.75" customHeight="1">
      <c r="A76" s="76" t="s">
        <v>464</v>
      </c>
      <c r="B76" s="122"/>
    </row>
    <row r="77" spans="1:2" ht="15.75" customHeight="1">
      <c r="A77" s="76" t="s">
        <v>498</v>
      </c>
      <c r="B77" s="124"/>
    </row>
    <row r="78" spans="1:2" ht="15.75" customHeight="1">
      <c r="A78" s="76" t="s">
        <v>73</v>
      </c>
      <c r="B78" s="124"/>
    </row>
    <row r="79" spans="1:2" ht="15.75" customHeight="1">
      <c r="A79" s="76" t="s">
        <v>983</v>
      </c>
      <c r="B79" s="122"/>
    </row>
    <row r="80" spans="1:2" ht="15.75" customHeight="1">
      <c r="A80" s="76" t="s">
        <v>424</v>
      </c>
      <c r="B80" s="122"/>
    </row>
    <row r="81" spans="1:2" ht="15.75" customHeight="1">
      <c r="A81" s="76" t="s">
        <v>472</v>
      </c>
      <c r="B81" s="122"/>
    </row>
    <row r="82" spans="1:2" ht="15.75" customHeight="1">
      <c r="A82" s="76" t="s">
        <v>148</v>
      </c>
      <c r="B82" s="122"/>
    </row>
    <row r="83" spans="1:2" ht="15.75" customHeight="1">
      <c r="A83" s="76" t="s">
        <v>460</v>
      </c>
      <c r="B83" s="122"/>
    </row>
    <row r="84" spans="1:2" ht="15.75" customHeight="1">
      <c r="A84" s="76" t="s">
        <v>76</v>
      </c>
      <c r="B84" s="124"/>
    </row>
    <row r="85" spans="1:2" ht="15.75" customHeight="1">
      <c r="A85" s="76" t="s">
        <v>453</v>
      </c>
      <c r="B85" s="122"/>
    </row>
    <row r="86" spans="1:2" ht="15.75" customHeight="1">
      <c r="A86" s="76" t="s">
        <v>501</v>
      </c>
      <c r="B86" s="124"/>
    </row>
    <row r="87" spans="1:2" ht="15.75" customHeight="1">
      <c r="A87" s="76" t="s">
        <v>79</v>
      </c>
      <c r="B87" s="124"/>
    </row>
    <row r="88" spans="1:2" ht="15.75" customHeight="1">
      <c r="A88" s="76" t="s">
        <v>427</v>
      </c>
      <c r="B88" s="122"/>
    </row>
    <row r="89" spans="1:2" ht="15.75" customHeight="1">
      <c r="A89" s="76" t="s">
        <v>49</v>
      </c>
      <c r="B89" s="124"/>
    </row>
    <row r="90" spans="1:2" ht="15.75" customHeight="1">
      <c r="A90" s="76" t="s">
        <v>504</v>
      </c>
      <c r="B90" s="124"/>
    </row>
    <row r="91" spans="1:2" ht="15.75" customHeight="1">
      <c r="A91" s="76" t="s">
        <v>82</v>
      </c>
      <c r="B91" s="124"/>
    </row>
    <row r="92" spans="1:2" ht="15.75" customHeight="1">
      <c r="A92" s="76" t="s">
        <v>562</v>
      </c>
      <c r="B92" s="122"/>
    </row>
    <row r="93" spans="1:2" ht="15.75" customHeight="1">
      <c r="A93" s="76" t="s">
        <v>122</v>
      </c>
      <c r="B93" s="122"/>
    </row>
    <row r="94" spans="1:2" ht="15.75" customHeight="1">
      <c r="A94" s="76" t="s">
        <v>507</v>
      </c>
      <c r="B94" s="124"/>
    </row>
    <row r="95" spans="1:2" ht="15.75" customHeight="1">
      <c r="A95" s="76" t="s">
        <v>85</v>
      </c>
      <c r="B95" s="124"/>
    </row>
    <row r="96" spans="1:2" ht="15.75" customHeight="1">
      <c r="A96" s="76" t="s">
        <v>565</v>
      </c>
      <c r="B96" s="122"/>
    </row>
    <row r="97" spans="1:2" ht="15.75" customHeight="1">
      <c r="A97" s="76" t="s">
        <v>52</v>
      </c>
      <c r="B97" s="122"/>
    </row>
    <row r="98" spans="1:2" ht="15.75" customHeight="1">
      <c r="A98" s="76" t="s">
        <v>510</v>
      </c>
      <c r="B98" s="124"/>
    </row>
    <row r="99" spans="1:2" ht="15.75" customHeight="1">
      <c r="A99" s="76" t="s">
        <v>88</v>
      </c>
      <c r="B99" s="124"/>
    </row>
    <row r="100" spans="1:2" ht="15.75" customHeight="1">
      <c r="A100" s="76" t="s">
        <v>568</v>
      </c>
      <c r="B100" s="122"/>
    </row>
    <row r="101" spans="1:2" ht="15.75" customHeight="1">
      <c r="A101" s="76" t="s">
        <v>456</v>
      </c>
      <c r="B101" s="122"/>
    </row>
    <row r="102" spans="1:2" ht="15.75" customHeight="1">
      <c r="A102" s="76" t="s">
        <v>513</v>
      </c>
      <c r="B102" s="124"/>
    </row>
    <row r="103" spans="1:2" ht="15.75" customHeight="1">
      <c r="A103" s="76" t="s">
        <v>537</v>
      </c>
      <c r="B103" s="122"/>
    </row>
    <row r="104" spans="1:2" ht="15.75" customHeight="1">
      <c r="A104" s="76" t="s">
        <v>545</v>
      </c>
      <c r="B104" s="122"/>
    </row>
    <row r="105" spans="1:2" ht="15.75" customHeight="1">
      <c r="A105" s="76" t="s">
        <v>549</v>
      </c>
      <c r="B105" s="124"/>
    </row>
    <row r="106" spans="1:2" ht="15.75" customHeight="1">
      <c r="A106" s="76" t="s">
        <v>553</v>
      </c>
      <c r="B106" s="122"/>
    </row>
    <row r="107" spans="1:2" ht="15.75" customHeight="1">
      <c r="A107" s="76" t="s">
        <v>533</v>
      </c>
      <c r="B107" s="124"/>
    </row>
    <row r="108" spans="1:2" ht="15.75" customHeight="1">
      <c r="A108" s="76" t="s">
        <v>529</v>
      </c>
      <c r="B108" s="124"/>
    </row>
    <row r="109" spans="1:2" ht="15.75" customHeight="1">
      <c r="A109" s="76" t="s">
        <v>541</v>
      </c>
      <c r="B109" s="124"/>
    </row>
    <row r="110" spans="1:2" ht="15.75" customHeight="1">
      <c r="A110" s="76" t="s">
        <v>450</v>
      </c>
      <c r="B110" s="124"/>
    </row>
    <row r="111" spans="1:2" ht="15.75" customHeight="1">
      <c r="A111" s="76" t="s">
        <v>524</v>
      </c>
      <c r="B111" s="122"/>
    </row>
    <row r="112" spans="1:2" ht="15.75" customHeight="1">
      <c r="A112" s="76" t="s">
        <v>370</v>
      </c>
      <c r="B112" s="122"/>
    </row>
    <row r="113" spans="1:2" ht="15.75" customHeight="1">
      <c r="A113" s="76" t="s">
        <v>222</v>
      </c>
      <c r="B113" s="124"/>
    </row>
    <row r="114" spans="1:2" ht="15.75" customHeight="1">
      <c r="A114" s="76" t="s">
        <v>230</v>
      </c>
      <c r="B114" s="124"/>
    </row>
    <row r="115" spans="1:2" ht="15.75" customHeight="1">
      <c r="A115" s="76" t="s">
        <v>322</v>
      </c>
      <c r="B115" s="124"/>
    </row>
    <row r="116" spans="1:2" ht="15.75" customHeight="1">
      <c r="A116" s="76" t="s">
        <v>294</v>
      </c>
      <c r="B116" s="124"/>
    </row>
    <row r="117" spans="1:2" ht="15.75" customHeight="1">
      <c r="A117" s="76" t="s">
        <v>298</v>
      </c>
      <c r="B117" s="124"/>
    </row>
    <row r="118" spans="1:2" ht="15.75" customHeight="1">
      <c r="A118" s="76" t="s">
        <v>210</v>
      </c>
      <c r="B118" s="124"/>
    </row>
    <row r="119" spans="1:2" ht="15.75" customHeight="1">
      <c r="A119" s="76" t="s">
        <v>302</v>
      </c>
      <c r="B119" s="124"/>
    </row>
    <row r="120" spans="1:2" ht="15.75" customHeight="1">
      <c r="A120" s="76" t="s">
        <v>306</v>
      </c>
      <c r="B120" s="124"/>
    </row>
    <row r="121" spans="1:2" ht="15.75" customHeight="1">
      <c r="A121" s="76" t="s">
        <v>310</v>
      </c>
      <c r="B121" s="124"/>
    </row>
    <row r="122" spans="1:2" ht="15.75" customHeight="1">
      <c r="A122" s="76" t="s">
        <v>314</v>
      </c>
      <c r="B122" s="124"/>
    </row>
    <row r="123" spans="1:2" ht="15.75" customHeight="1">
      <c r="A123" s="76" t="s">
        <v>318</v>
      </c>
      <c r="B123" s="124"/>
    </row>
    <row r="124" spans="1:2" ht="15.75" customHeight="1">
      <c r="A124" s="76" t="s">
        <v>214</v>
      </c>
      <c r="B124" s="124"/>
    </row>
    <row r="125" spans="1:2" ht="15.75" customHeight="1">
      <c r="A125" s="76" t="s">
        <v>218</v>
      </c>
      <c r="B125" s="124"/>
    </row>
    <row r="126" spans="1:2" ht="15.75" customHeight="1">
      <c r="A126" s="76" t="s">
        <v>326</v>
      </c>
      <c r="B126" s="124"/>
    </row>
    <row r="127" spans="1:2" ht="15.75" customHeight="1">
      <c r="A127" s="76" t="s">
        <v>330</v>
      </c>
      <c r="B127" s="124"/>
    </row>
    <row r="128" spans="1:2" ht="15.75" customHeight="1">
      <c r="A128" s="76" t="s">
        <v>334</v>
      </c>
      <c r="B128" s="124"/>
    </row>
    <row r="129" spans="1:2" ht="15.75" customHeight="1">
      <c r="A129" s="76" t="s">
        <v>338</v>
      </c>
      <c r="B129" s="124"/>
    </row>
    <row r="130" spans="1:2" ht="15.75" customHeight="1">
      <c r="A130" s="76" t="s">
        <v>342</v>
      </c>
      <c r="B130" s="124"/>
    </row>
    <row r="131" spans="1:2" ht="15.75" customHeight="1">
      <c r="A131" s="76" t="s">
        <v>346</v>
      </c>
      <c r="B131" s="124"/>
    </row>
    <row r="132" spans="1:2" ht="15.75" customHeight="1">
      <c r="A132" s="76" t="s">
        <v>350</v>
      </c>
      <c r="B132" s="124"/>
    </row>
    <row r="133" spans="1:2" ht="15.75" customHeight="1">
      <c r="A133" s="76" t="s">
        <v>354</v>
      </c>
      <c r="B133" s="124"/>
    </row>
    <row r="134" spans="1:2" ht="15.75" customHeight="1">
      <c r="A134" s="76" t="s">
        <v>226</v>
      </c>
      <c r="B134" s="124"/>
    </row>
    <row r="135" spans="1:2" ht="15.75" customHeight="1">
      <c r="A135" s="76" t="s">
        <v>358</v>
      </c>
      <c r="B135" s="124"/>
    </row>
    <row r="136" spans="1:2" ht="15.75" customHeight="1">
      <c r="A136" s="76" t="s">
        <v>234</v>
      </c>
      <c r="B136" s="124"/>
    </row>
    <row r="137" spans="1:2" ht="15.75" customHeight="1">
      <c r="A137" s="76" t="s">
        <v>362</v>
      </c>
      <c r="B137" s="124"/>
    </row>
    <row r="138" spans="1:2" ht="15.75" customHeight="1">
      <c r="A138" s="76" t="s">
        <v>238</v>
      </c>
      <c r="B138" s="124"/>
    </row>
    <row r="139" spans="1:2" ht="15.75" customHeight="1">
      <c r="A139" s="76" t="s">
        <v>366</v>
      </c>
      <c r="B139" s="124"/>
    </row>
    <row r="140" spans="1:2" ht="15.75" customHeight="1">
      <c r="A140" s="76" t="s">
        <v>374</v>
      </c>
      <c r="B140" s="124"/>
    </row>
    <row r="141" spans="1:2" ht="15.75" customHeight="1">
      <c r="A141" s="76" t="s">
        <v>242</v>
      </c>
      <c r="B141" s="124"/>
    </row>
    <row r="142" spans="1:2" ht="15.75" customHeight="1">
      <c r="A142" s="76" t="s">
        <v>378</v>
      </c>
      <c r="B142" s="124"/>
    </row>
    <row r="143" spans="1:2" ht="15.75" customHeight="1">
      <c r="A143" s="76" t="s">
        <v>390</v>
      </c>
      <c r="B143" s="124"/>
    </row>
    <row r="144" spans="1:2" ht="15.75" customHeight="1">
      <c r="A144" s="76" t="s">
        <v>246</v>
      </c>
      <c r="B144" s="124"/>
    </row>
    <row r="145" spans="1:2" ht="15.75" customHeight="1">
      <c r="A145" s="76" t="s">
        <v>250</v>
      </c>
      <c r="B145" s="124"/>
    </row>
    <row r="146" spans="1:2" ht="15.75" customHeight="1">
      <c r="A146" s="76" t="s">
        <v>254</v>
      </c>
      <c r="B146" s="124"/>
    </row>
    <row r="147" spans="1:2" ht="15.75" customHeight="1">
      <c r="A147" s="76" t="s">
        <v>398</v>
      </c>
      <c r="B147" s="124"/>
    </row>
    <row r="148" spans="1:2" ht="15.75" customHeight="1">
      <c r="A148" s="76" t="s">
        <v>406</v>
      </c>
      <c r="B148" s="124"/>
    </row>
    <row r="149" spans="1:2" ht="15.75" customHeight="1">
      <c r="A149" s="76" t="s">
        <v>258</v>
      </c>
      <c r="B149" s="124"/>
    </row>
    <row r="150" spans="1:2" ht="15.75" customHeight="1">
      <c r="A150" s="76" t="s">
        <v>382</v>
      </c>
      <c r="B150" s="124"/>
    </row>
    <row r="151" spans="1:2" ht="15.75" customHeight="1">
      <c r="A151" s="76" t="s">
        <v>386</v>
      </c>
      <c r="B151" s="124"/>
    </row>
    <row r="152" spans="1:2" ht="15.75" customHeight="1">
      <c r="A152" s="76" t="s">
        <v>394</v>
      </c>
      <c r="B152" s="124"/>
    </row>
    <row r="153" spans="1:2" ht="15.75" customHeight="1">
      <c r="A153" s="76" t="s">
        <v>402</v>
      </c>
      <c r="B153" s="124"/>
    </row>
  </sheetData>
  <pageMargins left="0.511811024" right="0.511811024" top="0.78740157499999996" bottom="0.7874015749999999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/>
  </sheetPr>
  <dimension ref="A1:D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56" customWidth="1"/>
    <col min="2" max="2" width="12" customWidth="1"/>
    <col min="3" max="3" width="8.7109375" customWidth="1"/>
    <col min="4" max="4" width="15.28515625" customWidth="1"/>
    <col min="5" max="6" width="8.7109375" customWidth="1"/>
  </cols>
  <sheetData>
    <row r="1" spans="1:4">
      <c r="A1" s="76" t="s">
        <v>595</v>
      </c>
      <c r="B1" s="76" t="s">
        <v>596</v>
      </c>
      <c r="C1" s="76" t="s">
        <v>18</v>
      </c>
      <c r="D1" s="122" t="s">
        <v>984</v>
      </c>
    </row>
    <row r="2" spans="1:4">
      <c r="A2" s="76" t="s">
        <v>165</v>
      </c>
      <c r="D2" s="122" t="s">
        <v>573</v>
      </c>
    </row>
    <row r="3" spans="1:4">
      <c r="A3" s="76" t="s">
        <v>91</v>
      </c>
      <c r="B3" s="76">
        <v>2</v>
      </c>
      <c r="C3" s="76">
        <v>4</v>
      </c>
      <c r="D3" s="126">
        <f t="shared" ref="D3:D4" si="0">C3/B3</f>
        <v>2</v>
      </c>
    </row>
    <row r="4" spans="1:4">
      <c r="A4" s="76" t="s">
        <v>430</v>
      </c>
      <c r="B4" s="76">
        <v>6</v>
      </c>
      <c r="D4" s="126">
        <f t="shared" si="0"/>
        <v>0</v>
      </c>
    </row>
    <row r="5" spans="1:4">
      <c r="A5" s="76" t="s">
        <v>125</v>
      </c>
      <c r="D5" s="122" t="s">
        <v>573</v>
      </c>
    </row>
    <row r="6" spans="1:4">
      <c r="A6" s="76" t="s">
        <v>516</v>
      </c>
      <c r="D6" s="122" t="s">
        <v>573</v>
      </c>
    </row>
    <row r="7" spans="1:4">
      <c r="A7" s="76" t="s">
        <v>94</v>
      </c>
      <c r="B7" s="76">
        <v>3</v>
      </c>
      <c r="D7" s="126">
        <f>C7/B7</f>
        <v>0</v>
      </c>
    </row>
    <row r="8" spans="1:4">
      <c r="A8" s="76" t="s">
        <v>433</v>
      </c>
      <c r="D8" s="122" t="s">
        <v>573</v>
      </c>
    </row>
    <row r="9" spans="1:4">
      <c r="A9" s="76" t="s">
        <v>519</v>
      </c>
      <c r="D9" s="122" t="s">
        <v>573</v>
      </c>
    </row>
    <row r="10" spans="1:4">
      <c r="A10" s="76" t="s">
        <v>97</v>
      </c>
      <c r="B10" s="76">
        <v>3</v>
      </c>
      <c r="C10" s="76">
        <v>1</v>
      </c>
      <c r="D10" s="126">
        <f t="shared" ref="D10:D11" si="1">C10/B10</f>
        <v>0.33333333333333331</v>
      </c>
    </row>
    <row r="11" spans="1:4">
      <c r="A11" s="76" t="s">
        <v>436</v>
      </c>
      <c r="B11" s="76">
        <v>1</v>
      </c>
      <c r="C11" s="76">
        <v>2</v>
      </c>
      <c r="D11" s="126">
        <f t="shared" si="1"/>
        <v>2</v>
      </c>
    </row>
    <row r="12" spans="1:4">
      <c r="A12" s="76" t="s">
        <v>522</v>
      </c>
      <c r="D12" s="122" t="s">
        <v>573</v>
      </c>
    </row>
    <row r="13" spans="1:4">
      <c r="A13" s="76" t="s">
        <v>100</v>
      </c>
      <c r="B13" s="76">
        <v>2</v>
      </c>
      <c r="D13" s="126">
        <f>C13/B13</f>
        <v>0</v>
      </c>
    </row>
    <row r="14" spans="1:4">
      <c r="A14" s="76" t="s">
        <v>439</v>
      </c>
      <c r="D14" s="122" t="s">
        <v>573</v>
      </c>
    </row>
    <row r="15" spans="1:4">
      <c r="A15" s="76" t="s">
        <v>151</v>
      </c>
      <c r="B15" s="76">
        <v>5</v>
      </c>
      <c r="C15" s="76">
        <v>1</v>
      </c>
      <c r="D15" s="126">
        <f t="shared" ref="D15:D16" si="2">C15/B15</f>
        <v>0.2</v>
      </c>
    </row>
    <row r="16" spans="1:4">
      <c r="A16" s="76" t="s">
        <v>442</v>
      </c>
      <c r="B16" s="76">
        <v>1</v>
      </c>
      <c r="D16" s="126">
        <f t="shared" si="2"/>
        <v>0</v>
      </c>
    </row>
    <row r="17" spans="1:4">
      <c r="A17" s="76" t="s">
        <v>581</v>
      </c>
      <c r="D17" s="122" t="s">
        <v>573</v>
      </c>
    </row>
    <row r="18" spans="1:4">
      <c r="A18" s="76" t="s">
        <v>445</v>
      </c>
      <c r="D18" s="122" t="s">
        <v>573</v>
      </c>
    </row>
    <row r="19" spans="1:4">
      <c r="A19" s="76" t="s">
        <v>154</v>
      </c>
      <c r="D19" s="122" t="s">
        <v>573</v>
      </c>
    </row>
    <row r="20" spans="1:4">
      <c r="A20" s="76" t="s">
        <v>157</v>
      </c>
      <c r="D20" s="122" t="s">
        <v>573</v>
      </c>
    </row>
    <row r="21" spans="1:4" ht="15.75" customHeight="1">
      <c r="A21" s="76" t="s">
        <v>448</v>
      </c>
      <c r="D21" s="122" t="s">
        <v>573</v>
      </c>
    </row>
    <row r="22" spans="1:4" ht="15.75" customHeight="1">
      <c r="A22" s="76" t="s">
        <v>160</v>
      </c>
      <c r="B22" s="76">
        <v>1</v>
      </c>
      <c r="D22" s="126">
        <f>C22/B22</f>
        <v>0</v>
      </c>
    </row>
    <row r="23" spans="1:4" ht="15.75" customHeight="1">
      <c r="A23" s="76" t="s">
        <v>584</v>
      </c>
      <c r="D23" s="122" t="s">
        <v>573</v>
      </c>
    </row>
    <row r="24" spans="1:4" ht="15.75" customHeight="1">
      <c r="A24" s="76" t="s">
        <v>64</v>
      </c>
      <c r="B24" s="76">
        <v>4</v>
      </c>
      <c r="C24" s="76">
        <v>1</v>
      </c>
      <c r="D24" s="126">
        <f>C24/B24</f>
        <v>0.25</v>
      </c>
    </row>
    <row r="25" spans="1:4" ht="15.75" customHeight="1">
      <c r="A25" s="76" t="s">
        <v>202</v>
      </c>
      <c r="D25" s="122" t="s">
        <v>573</v>
      </c>
    </row>
    <row r="26" spans="1:4" ht="15.75" customHeight="1">
      <c r="A26" s="76" t="s">
        <v>262</v>
      </c>
      <c r="B26" s="76">
        <v>6</v>
      </c>
      <c r="D26" s="126">
        <f>C26/B26</f>
        <v>0</v>
      </c>
    </row>
    <row r="27" spans="1:4" ht="15.75" customHeight="1">
      <c r="A27" s="76" t="s">
        <v>187</v>
      </c>
      <c r="D27" s="122" t="s">
        <v>573</v>
      </c>
    </row>
    <row r="28" spans="1:4" ht="15.75" customHeight="1">
      <c r="A28" s="76" t="s">
        <v>40</v>
      </c>
      <c r="D28" s="122" t="s">
        <v>573</v>
      </c>
    </row>
    <row r="29" spans="1:4" ht="15.75" customHeight="1">
      <c r="A29" s="76" t="s">
        <v>269</v>
      </c>
      <c r="B29" s="76">
        <v>1</v>
      </c>
      <c r="D29" s="126">
        <f>C29/B29</f>
        <v>0</v>
      </c>
    </row>
    <row r="30" spans="1:4" ht="15.75" customHeight="1">
      <c r="A30" s="76" t="s">
        <v>181</v>
      </c>
      <c r="D30" s="122" t="s">
        <v>573</v>
      </c>
    </row>
    <row r="31" spans="1:4" ht="15.75" customHeight="1">
      <c r="A31" s="76" t="s">
        <v>196</v>
      </c>
      <c r="D31" s="122" t="s">
        <v>573</v>
      </c>
    </row>
    <row r="32" spans="1:4" ht="15.75" customHeight="1">
      <c r="A32" s="76" t="s">
        <v>172</v>
      </c>
      <c r="D32" s="122" t="s">
        <v>573</v>
      </c>
    </row>
    <row r="33" spans="1:4" ht="15.75" customHeight="1">
      <c r="A33" s="76" t="s">
        <v>412</v>
      </c>
      <c r="D33" s="122" t="s">
        <v>573</v>
      </c>
    </row>
    <row r="34" spans="1:4" ht="15.75" customHeight="1">
      <c r="A34" s="76" t="s">
        <v>492</v>
      </c>
      <c r="D34" s="122" t="s">
        <v>573</v>
      </c>
    </row>
    <row r="35" spans="1:4" ht="15.75" customHeight="1">
      <c r="A35" s="76" t="s">
        <v>486</v>
      </c>
      <c r="D35" s="122" t="s">
        <v>573</v>
      </c>
    </row>
    <row r="36" spans="1:4" ht="15.75" customHeight="1">
      <c r="A36" s="76" t="s">
        <v>276</v>
      </c>
      <c r="B36" s="76">
        <v>1</v>
      </c>
      <c r="C36" s="76">
        <v>1</v>
      </c>
      <c r="D36" s="126">
        <f t="shared" ref="D36:D38" si="3">C36/B36</f>
        <v>1</v>
      </c>
    </row>
    <row r="37" spans="1:4" ht="15.75" customHeight="1">
      <c r="A37" s="76" t="s">
        <v>284</v>
      </c>
      <c r="B37" s="76">
        <v>3</v>
      </c>
      <c r="C37" s="76">
        <v>1</v>
      </c>
      <c r="D37" s="126">
        <f t="shared" si="3"/>
        <v>0.33333333333333331</v>
      </c>
    </row>
    <row r="38" spans="1:4" ht="15.75" customHeight="1">
      <c r="A38" s="76" t="s">
        <v>55</v>
      </c>
      <c r="B38" s="76">
        <v>1</v>
      </c>
      <c r="D38" s="126">
        <f t="shared" si="3"/>
        <v>0</v>
      </c>
    </row>
    <row r="39" spans="1:4" ht="15.75" customHeight="1">
      <c r="A39" s="76" t="s">
        <v>418</v>
      </c>
      <c r="D39" s="122" t="s">
        <v>573</v>
      </c>
    </row>
    <row r="40" spans="1:4" ht="15.75" customHeight="1">
      <c r="A40" s="76" t="s">
        <v>113</v>
      </c>
      <c r="D40" s="122" t="s">
        <v>573</v>
      </c>
    </row>
    <row r="41" spans="1:4" ht="15.75" customHeight="1">
      <c r="A41" s="76" t="s">
        <v>116</v>
      </c>
      <c r="D41" s="122" t="s">
        <v>573</v>
      </c>
    </row>
    <row r="42" spans="1:4" ht="15.75" customHeight="1">
      <c r="A42" s="76" t="s">
        <v>128</v>
      </c>
      <c r="D42" s="122" t="s">
        <v>573</v>
      </c>
    </row>
    <row r="43" spans="1:4" ht="15.75" customHeight="1">
      <c r="A43" s="76" t="s">
        <v>131</v>
      </c>
      <c r="D43" s="126" t="s">
        <v>573</v>
      </c>
    </row>
    <row r="44" spans="1:4" ht="15.75" customHeight="1">
      <c r="A44" s="76" t="s">
        <v>134</v>
      </c>
      <c r="D44" s="126" t="s">
        <v>573</v>
      </c>
    </row>
    <row r="45" spans="1:4" ht="15.75" customHeight="1">
      <c r="A45" s="76" t="s">
        <v>137</v>
      </c>
      <c r="D45" s="126" t="s">
        <v>573</v>
      </c>
    </row>
    <row r="46" spans="1:4" ht="15.75" customHeight="1">
      <c r="A46" s="76" t="s">
        <v>140</v>
      </c>
      <c r="D46" s="126" t="s">
        <v>573</v>
      </c>
    </row>
    <row r="47" spans="1:4" ht="15.75" customHeight="1">
      <c r="A47" s="76" t="s">
        <v>143</v>
      </c>
      <c r="D47" s="126" t="s">
        <v>573</v>
      </c>
    </row>
    <row r="48" spans="1:4" ht="15.75" customHeight="1">
      <c r="A48" s="76" t="s">
        <v>103</v>
      </c>
      <c r="D48" s="126" t="s">
        <v>573</v>
      </c>
    </row>
    <row r="49" spans="1:4" ht="15.75" customHeight="1">
      <c r="A49" s="76" t="s">
        <v>106</v>
      </c>
      <c r="D49" s="126" t="s">
        <v>573</v>
      </c>
    </row>
    <row r="50" spans="1:4" ht="15.75" customHeight="1">
      <c r="A50" s="76" t="s">
        <v>67</v>
      </c>
      <c r="B50" s="76">
        <v>2</v>
      </c>
      <c r="C50" s="76">
        <v>1</v>
      </c>
      <c r="D50" s="126">
        <f t="shared" ref="D50:D52" si="4">C50/B50</f>
        <v>0.5</v>
      </c>
    </row>
    <row r="51" spans="1:4" ht="15.75" customHeight="1">
      <c r="A51" s="76" t="s">
        <v>58</v>
      </c>
      <c r="B51" s="76">
        <v>1</v>
      </c>
      <c r="D51" s="126">
        <f t="shared" si="4"/>
        <v>0</v>
      </c>
    </row>
    <row r="52" spans="1:4" ht="15.75" customHeight="1">
      <c r="A52" s="76" t="s">
        <v>190</v>
      </c>
      <c r="B52" s="76">
        <v>1</v>
      </c>
      <c r="C52" s="76">
        <v>1</v>
      </c>
      <c r="D52" s="126">
        <f t="shared" si="4"/>
        <v>1</v>
      </c>
    </row>
    <row r="53" spans="1:4" ht="15.75" customHeight="1">
      <c r="A53" s="76" t="s">
        <v>205</v>
      </c>
      <c r="D53" s="126" t="s">
        <v>573</v>
      </c>
    </row>
    <row r="54" spans="1:4" ht="15.75" customHeight="1">
      <c r="A54" s="76" t="s">
        <v>266</v>
      </c>
      <c r="B54" s="76">
        <v>1</v>
      </c>
      <c r="C54" s="76">
        <v>3</v>
      </c>
      <c r="D54" s="126">
        <f>C54/B54</f>
        <v>3</v>
      </c>
    </row>
    <row r="55" spans="1:4" ht="15.75" customHeight="1">
      <c r="A55" s="76" t="s">
        <v>602</v>
      </c>
      <c r="D55" s="126" t="s">
        <v>573</v>
      </c>
    </row>
    <row r="56" spans="1:4" ht="15.75" customHeight="1">
      <c r="A56" s="76" t="s">
        <v>43</v>
      </c>
      <c r="D56" s="126" t="s">
        <v>573</v>
      </c>
    </row>
    <row r="57" spans="1:4" ht="15.75" customHeight="1">
      <c r="A57" s="76" t="s">
        <v>280</v>
      </c>
      <c r="B57" s="76">
        <v>1</v>
      </c>
      <c r="D57" s="126">
        <f>C57/B57</f>
        <v>0</v>
      </c>
    </row>
    <row r="58" spans="1:4" ht="15.75" customHeight="1">
      <c r="A58" s="76" t="s">
        <v>175</v>
      </c>
      <c r="D58" s="126" t="s">
        <v>573</v>
      </c>
    </row>
    <row r="59" spans="1:4" ht="15.75" customHeight="1">
      <c r="A59" s="76" t="s">
        <v>272</v>
      </c>
      <c r="C59" s="76">
        <v>6</v>
      </c>
      <c r="D59" s="126" t="s">
        <v>573</v>
      </c>
    </row>
    <row r="60" spans="1:4" ht="15.75" customHeight="1">
      <c r="A60" s="76" t="s">
        <v>184</v>
      </c>
      <c r="C60" s="76">
        <v>1</v>
      </c>
      <c r="D60" s="126" t="s">
        <v>573</v>
      </c>
    </row>
    <row r="61" spans="1:4" ht="15.75" customHeight="1">
      <c r="A61" s="76" t="s">
        <v>199</v>
      </c>
      <c r="B61" s="76">
        <v>1</v>
      </c>
      <c r="C61" s="76">
        <v>1</v>
      </c>
      <c r="D61" s="126">
        <f>C61/B61</f>
        <v>1</v>
      </c>
    </row>
    <row r="62" spans="1:4" ht="15.75" customHeight="1">
      <c r="A62" s="76" t="s">
        <v>415</v>
      </c>
      <c r="D62" s="126" t="s">
        <v>573</v>
      </c>
    </row>
    <row r="63" spans="1:4" ht="15.75" customHeight="1">
      <c r="A63" s="76" t="s">
        <v>495</v>
      </c>
      <c r="D63" s="126" t="s">
        <v>573</v>
      </c>
    </row>
    <row r="64" spans="1:4" ht="15.75" customHeight="1">
      <c r="A64" s="76" t="s">
        <v>489</v>
      </c>
      <c r="D64" s="126" t="s">
        <v>573</v>
      </c>
    </row>
    <row r="65" spans="1:4" ht="15.75" customHeight="1">
      <c r="A65" s="76" t="s">
        <v>167</v>
      </c>
      <c r="D65" s="126" t="s">
        <v>573</v>
      </c>
    </row>
    <row r="66" spans="1:4" ht="15.75" customHeight="1">
      <c r="A66" s="76" t="s">
        <v>288</v>
      </c>
      <c r="B66" s="76">
        <v>3</v>
      </c>
      <c r="C66" s="76">
        <v>1</v>
      </c>
      <c r="D66" s="126">
        <f t="shared" ref="D66:D69" si="5">C66/B66</f>
        <v>0.33333333333333331</v>
      </c>
    </row>
    <row r="67" spans="1:4" ht="15.75" customHeight="1">
      <c r="A67" s="76" t="s">
        <v>108</v>
      </c>
      <c r="B67" s="76">
        <v>2</v>
      </c>
      <c r="C67" s="76">
        <v>2</v>
      </c>
      <c r="D67" s="126">
        <f t="shared" si="5"/>
        <v>1</v>
      </c>
    </row>
    <row r="68" spans="1:4" ht="15.75" customHeight="1">
      <c r="A68" s="76" t="s">
        <v>163</v>
      </c>
      <c r="B68" s="76">
        <v>1</v>
      </c>
      <c r="D68" s="126">
        <f t="shared" si="5"/>
        <v>0</v>
      </c>
    </row>
    <row r="69" spans="1:4" ht="15.75" customHeight="1">
      <c r="A69" s="76" t="s">
        <v>70</v>
      </c>
      <c r="B69" s="76">
        <v>1</v>
      </c>
      <c r="C69" s="76">
        <v>1</v>
      </c>
      <c r="D69" s="126">
        <f t="shared" si="5"/>
        <v>1</v>
      </c>
    </row>
    <row r="70" spans="1:4" ht="15.75" customHeight="1">
      <c r="A70" s="76" t="s">
        <v>61</v>
      </c>
      <c r="D70" s="126" t="s">
        <v>573</v>
      </c>
    </row>
    <row r="71" spans="1:4" ht="15.75" customHeight="1">
      <c r="A71" s="76" t="s">
        <v>193</v>
      </c>
      <c r="D71" s="126" t="s">
        <v>573</v>
      </c>
    </row>
    <row r="72" spans="1:4" ht="15.75" customHeight="1">
      <c r="A72" s="76" t="s">
        <v>421</v>
      </c>
      <c r="B72" s="76">
        <v>2</v>
      </c>
      <c r="C72" s="76">
        <v>2</v>
      </c>
      <c r="D72" s="126">
        <f t="shared" ref="D72:D74" si="6">C72/B72</f>
        <v>1</v>
      </c>
    </row>
    <row r="73" spans="1:4" ht="15.75" customHeight="1">
      <c r="A73" s="76" t="s">
        <v>468</v>
      </c>
      <c r="B73" s="76">
        <v>1</v>
      </c>
      <c r="D73" s="126">
        <f t="shared" si="6"/>
        <v>0</v>
      </c>
    </row>
    <row r="74" spans="1:4" ht="15.75" customHeight="1">
      <c r="A74" s="76" t="s">
        <v>480</v>
      </c>
      <c r="B74" s="76">
        <v>8</v>
      </c>
      <c r="D74" s="126">
        <f t="shared" si="6"/>
        <v>0</v>
      </c>
    </row>
    <row r="75" spans="1:4" ht="15.75" customHeight="1">
      <c r="A75" s="76" t="s">
        <v>46</v>
      </c>
      <c r="C75" s="76">
        <v>1</v>
      </c>
      <c r="D75" s="126" t="s">
        <v>573</v>
      </c>
    </row>
    <row r="76" spans="1:4" ht="15.75" customHeight="1">
      <c r="A76" s="76" t="s">
        <v>178</v>
      </c>
      <c r="C76" s="76">
        <v>1</v>
      </c>
      <c r="D76" s="126" t="s">
        <v>573</v>
      </c>
    </row>
    <row r="77" spans="1:4" ht="15.75" customHeight="1">
      <c r="A77" s="76" t="s">
        <v>464</v>
      </c>
      <c r="C77" s="76">
        <v>3</v>
      </c>
      <c r="D77" s="126" t="s">
        <v>573</v>
      </c>
    </row>
    <row r="78" spans="1:4" ht="15.75" customHeight="1">
      <c r="A78" s="76" t="s">
        <v>498</v>
      </c>
      <c r="D78" s="126" t="s">
        <v>573</v>
      </c>
    </row>
    <row r="79" spans="1:4" ht="15.75" customHeight="1">
      <c r="A79" s="76" t="s">
        <v>73</v>
      </c>
      <c r="B79" s="76">
        <v>2</v>
      </c>
      <c r="D79" s="126">
        <f t="shared" ref="D79:D83" si="7">C79/B79</f>
        <v>0</v>
      </c>
    </row>
    <row r="80" spans="1:4" ht="15.75" customHeight="1">
      <c r="A80" s="76" t="s">
        <v>476</v>
      </c>
      <c r="B80" s="76">
        <v>2</v>
      </c>
      <c r="C80" s="76">
        <v>6</v>
      </c>
      <c r="D80" s="126">
        <f t="shared" si="7"/>
        <v>3</v>
      </c>
    </row>
    <row r="81" spans="1:4" ht="15.75" customHeight="1">
      <c r="A81" s="76" t="s">
        <v>424</v>
      </c>
      <c r="B81" s="76">
        <v>5</v>
      </c>
      <c r="C81" s="76">
        <v>5</v>
      </c>
      <c r="D81" s="126">
        <f t="shared" si="7"/>
        <v>1</v>
      </c>
    </row>
    <row r="82" spans="1:4" ht="15.75" customHeight="1">
      <c r="A82" s="76" t="s">
        <v>472</v>
      </c>
      <c r="B82" s="76">
        <v>3</v>
      </c>
      <c r="C82" s="76">
        <v>9</v>
      </c>
      <c r="D82" s="126">
        <f t="shared" si="7"/>
        <v>3</v>
      </c>
    </row>
    <row r="83" spans="1:4" ht="15.75" customHeight="1">
      <c r="A83" s="76" t="s">
        <v>148</v>
      </c>
      <c r="B83" s="76">
        <v>1</v>
      </c>
      <c r="C83" s="76">
        <v>1</v>
      </c>
      <c r="D83" s="126">
        <f t="shared" si="7"/>
        <v>1</v>
      </c>
    </row>
    <row r="84" spans="1:4" ht="15.75" customHeight="1">
      <c r="A84" s="76" t="s">
        <v>460</v>
      </c>
      <c r="C84" s="76">
        <v>2</v>
      </c>
      <c r="D84" s="126" t="s">
        <v>573</v>
      </c>
    </row>
    <row r="85" spans="1:4" ht="15.75" customHeight="1">
      <c r="A85" s="76" t="s">
        <v>76</v>
      </c>
      <c r="B85" s="76">
        <v>2</v>
      </c>
      <c r="D85" s="126">
        <f>C85/B85</f>
        <v>0</v>
      </c>
    </row>
    <row r="86" spans="1:4" ht="15.75" customHeight="1">
      <c r="A86" s="76" t="s">
        <v>453</v>
      </c>
      <c r="D86" s="126" t="s">
        <v>573</v>
      </c>
    </row>
    <row r="87" spans="1:4" ht="15.75" customHeight="1">
      <c r="A87" s="76" t="s">
        <v>501</v>
      </c>
      <c r="D87" s="126" t="s">
        <v>573</v>
      </c>
    </row>
    <row r="88" spans="1:4" ht="15.75" customHeight="1">
      <c r="A88" s="76" t="s">
        <v>79</v>
      </c>
      <c r="B88" s="76">
        <v>1</v>
      </c>
      <c r="D88" s="126">
        <f t="shared" ref="D88:D89" si="8">C88/B88</f>
        <v>0</v>
      </c>
    </row>
    <row r="89" spans="1:4" ht="15.75" customHeight="1">
      <c r="A89" s="76" t="s">
        <v>427</v>
      </c>
      <c r="B89" s="76">
        <v>11</v>
      </c>
      <c r="C89" s="76">
        <v>1</v>
      </c>
      <c r="D89" s="126">
        <f t="shared" si="8"/>
        <v>9.0909090909090912E-2</v>
      </c>
    </row>
    <row r="90" spans="1:4" ht="15.75" customHeight="1">
      <c r="A90" s="76" t="s">
        <v>49</v>
      </c>
      <c r="D90" s="126" t="s">
        <v>573</v>
      </c>
    </row>
    <row r="91" spans="1:4" ht="15.75" customHeight="1">
      <c r="A91" s="76" t="s">
        <v>504</v>
      </c>
      <c r="D91" s="126" t="s">
        <v>573</v>
      </c>
    </row>
    <row r="92" spans="1:4" ht="15.75" customHeight="1">
      <c r="A92" s="76" t="s">
        <v>82</v>
      </c>
      <c r="B92" s="76">
        <v>1</v>
      </c>
      <c r="C92" s="76">
        <v>1</v>
      </c>
      <c r="D92" s="126">
        <f>C92/B92</f>
        <v>1</v>
      </c>
    </row>
    <row r="93" spans="1:4" ht="15.75" customHeight="1">
      <c r="A93" s="76" t="s">
        <v>562</v>
      </c>
      <c r="D93" s="126" t="s">
        <v>573</v>
      </c>
    </row>
    <row r="94" spans="1:4" ht="15.75" customHeight="1">
      <c r="A94" s="76" t="s">
        <v>122</v>
      </c>
      <c r="D94" s="126" t="s">
        <v>573</v>
      </c>
    </row>
    <row r="95" spans="1:4" ht="15.75" customHeight="1">
      <c r="A95" s="76" t="s">
        <v>507</v>
      </c>
      <c r="D95" s="126" t="s">
        <v>573</v>
      </c>
    </row>
    <row r="96" spans="1:4" ht="15.75" customHeight="1">
      <c r="A96" s="76" t="s">
        <v>85</v>
      </c>
      <c r="B96" s="76">
        <v>1</v>
      </c>
      <c r="C96" s="76">
        <v>1</v>
      </c>
      <c r="D96" s="126">
        <f>C96/B96</f>
        <v>1</v>
      </c>
    </row>
    <row r="97" spans="1:4" ht="15.75" customHeight="1">
      <c r="A97" s="76" t="s">
        <v>565</v>
      </c>
      <c r="D97" s="126" t="s">
        <v>573</v>
      </c>
    </row>
    <row r="98" spans="1:4" ht="15.75" customHeight="1">
      <c r="A98" s="76" t="s">
        <v>52</v>
      </c>
      <c r="B98" s="76">
        <v>1</v>
      </c>
      <c r="D98" s="126">
        <f>C98/B98</f>
        <v>0</v>
      </c>
    </row>
    <row r="99" spans="1:4" ht="15.75" customHeight="1">
      <c r="A99" s="76" t="s">
        <v>510</v>
      </c>
      <c r="D99" s="126" t="s">
        <v>573</v>
      </c>
    </row>
    <row r="100" spans="1:4" ht="15.75" customHeight="1">
      <c r="A100" s="76" t="s">
        <v>88</v>
      </c>
      <c r="B100" s="76">
        <v>2</v>
      </c>
      <c r="C100" s="76">
        <v>2</v>
      </c>
      <c r="D100" s="126">
        <f>C100/B100</f>
        <v>1</v>
      </c>
    </row>
    <row r="101" spans="1:4" ht="15.75" customHeight="1">
      <c r="A101" s="76" t="s">
        <v>568</v>
      </c>
      <c r="D101" s="126" t="s">
        <v>573</v>
      </c>
    </row>
    <row r="102" spans="1:4" ht="15.75" customHeight="1">
      <c r="A102" s="76" t="s">
        <v>456</v>
      </c>
      <c r="D102" s="126" t="s">
        <v>573</v>
      </c>
    </row>
    <row r="103" spans="1:4" ht="15.75" customHeight="1">
      <c r="A103" s="76" t="s">
        <v>513</v>
      </c>
      <c r="D103" s="126" t="s">
        <v>573</v>
      </c>
    </row>
    <row r="104" spans="1:4" ht="15.75" customHeight="1">
      <c r="A104" s="76" t="s">
        <v>537</v>
      </c>
      <c r="B104" s="76">
        <v>5</v>
      </c>
      <c r="C104" s="76">
        <v>4</v>
      </c>
      <c r="D104" s="126">
        <f>C104/B104</f>
        <v>0.8</v>
      </c>
    </row>
    <row r="105" spans="1:4" ht="15.75" customHeight="1">
      <c r="A105" s="76" t="s">
        <v>545</v>
      </c>
      <c r="D105" s="126" t="s">
        <v>573</v>
      </c>
    </row>
    <row r="106" spans="1:4" ht="15.75" customHeight="1">
      <c r="A106" s="76" t="s">
        <v>549</v>
      </c>
      <c r="B106" s="76">
        <v>9</v>
      </c>
      <c r="C106" s="76">
        <v>2</v>
      </c>
      <c r="D106" s="126">
        <f t="shared" ref="D106:D109" si="9">C106/B106</f>
        <v>0.22222222222222221</v>
      </c>
    </row>
    <row r="107" spans="1:4" ht="15.75" customHeight="1">
      <c r="A107" s="76" t="s">
        <v>553</v>
      </c>
      <c r="B107" s="76">
        <v>3</v>
      </c>
      <c r="C107" s="76">
        <v>9</v>
      </c>
      <c r="D107" s="126">
        <f t="shared" si="9"/>
        <v>3</v>
      </c>
    </row>
    <row r="108" spans="1:4" ht="15.75" customHeight="1">
      <c r="A108" s="76" t="s">
        <v>533</v>
      </c>
      <c r="B108" s="76">
        <v>1</v>
      </c>
      <c r="C108" s="76">
        <v>1</v>
      </c>
      <c r="D108" s="126">
        <f t="shared" si="9"/>
        <v>1</v>
      </c>
    </row>
    <row r="109" spans="1:4" ht="15.75" customHeight="1">
      <c r="A109" s="76" t="s">
        <v>529</v>
      </c>
      <c r="B109" s="76">
        <v>2</v>
      </c>
      <c r="C109" s="76">
        <v>3</v>
      </c>
      <c r="D109" s="126">
        <f t="shared" si="9"/>
        <v>1.5</v>
      </c>
    </row>
    <row r="110" spans="1:4" ht="15.75" customHeight="1">
      <c r="A110" s="76" t="s">
        <v>541</v>
      </c>
      <c r="D110" s="126" t="s">
        <v>573</v>
      </c>
    </row>
    <row r="111" spans="1:4" ht="15.75" customHeight="1">
      <c r="A111" s="76" t="s">
        <v>450</v>
      </c>
      <c r="B111" s="76">
        <v>2</v>
      </c>
      <c r="C111" s="76">
        <v>7</v>
      </c>
      <c r="D111" s="126">
        <f t="shared" ref="D111:D118" si="10">C111/B111</f>
        <v>3.5</v>
      </c>
    </row>
    <row r="112" spans="1:4" ht="15.75" customHeight="1">
      <c r="A112" s="76" t="s">
        <v>524</v>
      </c>
      <c r="B112" s="76">
        <v>7</v>
      </c>
      <c r="C112" s="76">
        <v>41</v>
      </c>
      <c r="D112" s="126">
        <f t="shared" si="10"/>
        <v>5.8571428571428568</v>
      </c>
    </row>
    <row r="113" spans="1:4" ht="15.75" customHeight="1">
      <c r="A113" s="76" t="s">
        <v>370</v>
      </c>
      <c r="B113" s="76">
        <v>2</v>
      </c>
      <c r="C113" s="76">
        <v>6</v>
      </c>
      <c r="D113" s="126">
        <f t="shared" si="10"/>
        <v>3</v>
      </c>
    </row>
    <row r="114" spans="1:4" ht="15.75" customHeight="1">
      <c r="A114" s="76" t="s">
        <v>222</v>
      </c>
      <c r="B114" s="76">
        <v>2</v>
      </c>
      <c r="C114" s="76">
        <v>7</v>
      </c>
      <c r="D114" s="126">
        <f t="shared" si="10"/>
        <v>3.5</v>
      </c>
    </row>
    <row r="115" spans="1:4" ht="15.75" customHeight="1">
      <c r="A115" s="76" t="s">
        <v>230</v>
      </c>
      <c r="B115" s="76">
        <v>10</v>
      </c>
      <c r="C115" s="76">
        <v>9</v>
      </c>
      <c r="D115" s="126">
        <f t="shared" si="10"/>
        <v>0.9</v>
      </c>
    </row>
    <row r="116" spans="1:4" ht="15.75" customHeight="1">
      <c r="A116" s="76" t="s">
        <v>322</v>
      </c>
      <c r="B116" s="76">
        <v>2</v>
      </c>
      <c r="D116" s="126">
        <f t="shared" si="10"/>
        <v>0</v>
      </c>
    </row>
    <row r="117" spans="1:4" ht="15.75" customHeight="1">
      <c r="A117" s="76" t="s">
        <v>294</v>
      </c>
      <c r="B117" s="76">
        <v>2</v>
      </c>
      <c r="C117" s="76">
        <v>1</v>
      </c>
      <c r="D117" s="126">
        <f t="shared" si="10"/>
        <v>0.5</v>
      </c>
    </row>
    <row r="118" spans="1:4" ht="15.75" customHeight="1">
      <c r="A118" s="76" t="s">
        <v>298</v>
      </c>
      <c r="B118" s="76">
        <v>2</v>
      </c>
      <c r="C118" s="76">
        <v>1</v>
      </c>
      <c r="D118" s="126">
        <f t="shared" si="10"/>
        <v>0.5</v>
      </c>
    </row>
    <row r="119" spans="1:4" ht="15.75" customHeight="1">
      <c r="A119" s="76" t="s">
        <v>210</v>
      </c>
      <c r="C119" s="76">
        <v>4</v>
      </c>
      <c r="D119" s="126" t="s">
        <v>573</v>
      </c>
    </row>
    <row r="120" spans="1:4" ht="15.75" customHeight="1">
      <c r="A120" s="76" t="s">
        <v>302</v>
      </c>
      <c r="B120" s="76">
        <v>1</v>
      </c>
      <c r="C120" s="76">
        <v>7</v>
      </c>
      <c r="D120" s="126">
        <f>C120/B120</f>
        <v>7</v>
      </c>
    </row>
    <row r="121" spans="1:4" ht="15.75" customHeight="1">
      <c r="A121" s="76" t="s">
        <v>306</v>
      </c>
      <c r="C121" s="76">
        <v>2</v>
      </c>
      <c r="D121" s="126" t="s">
        <v>573</v>
      </c>
    </row>
    <row r="122" spans="1:4" ht="15.75" customHeight="1">
      <c r="A122" s="76" t="s">
        <v>310</v>
      </c>
      <c r="B122" s="76">
        <v>4</v>
      </c>
      <c r="C122" s="76">
        <v>4</v>
      </c>
      <c r="D122" s="126">
        <f t="shared" ref="D122:D124" si="11">C122/B122</f>
        <v>1</v>
      </c>
    </row>
    <row r="123" spans="1:4" ht="15.75" customHeight="1">
      <c r="A123" s="76" t="s">
        <v>314</v>
      </c>
      <c r="B123" s="76">
        <v>3</v>
      </c>
      <c r="C123" s="76">
        <v>2</v>
      </c>
      <c r="D123" s="126">
        <f t="shared" si="11"/>
        <v>0.66666666666666663</v>
      </c>
    </row>
    <row r="124" spans="1:4" ht="15.75" customHeight="1">
      <c r="A124" s="76" t="s">
        <v>318</v>
      </c>
      <c r="B124" s="76">
        <v>5</v>
      </c>
      <c r="D124" s="126">
        <f t="shared" si="11"/>
        <v>0</v>
      </c>
    </row>
    <row r="125" spans="1:4" ht="15.75" customHeight="1">
      <c r="A125" s="76" t="s">
        <v>214</v>
      </c>
      <c r="D125" s="126" t="s">
        <v>573</v>
      </c>
    </row>
    <row r="126" spans="1:4" ht="15.75" customHeight="1">
      <c r="A126" s="76" t="s">
        <v>218</v>
      </c>
      <c r="B126" s="76">
        <v>2</v>
      </c>
      <c r="D126" s="126">
        <f>C126/B126</f>
        <v>0</v>
      </c>
    </row>
    <row r="127" spans="1:4" ht="15.75" customHeight="1">
      <c r="A127" s="76" t="s">
        <v>326</v>
      </c>
      <c r="C127" s="76">
        <v>2</v>
      </c>
      <c r="D127" s="126" t="s">
        <v>573</v>
      </c>
    </row>
    <row r="128" spans="1:4" ht="15.75" customHeight="1">
      <c r="A128" s="76" t="s">
        <v>330</v>
      </c>
      <c r="C128" s="76">
        <v>1</v>
      </c>
      <c r="D128" s="126" t="s">
        <v>573</v>
      </c>
    </row>
    <row r="129" spans="1:4" ht="15.75" customHeight="1">
      <c r="A129" s="76" t="s">
        <v>334</v>
      </c>
      <c r="B129" s="76">
        <v>1</v>
      </c>
      <c r="C129" s="76">
        <v>6</v>
      </c>
      <c r="D129" s="126">
        <f t="shared" ref="D129:D130" si="12">C129/B129</f>
        <v>6</v>
      </c>
    </row>
    <row r="130" spans="1:4" ht="15.75" customHeight="1">
      <c r="A130" s="76" t="s">
        <v>338</v>
      </c>
      <c r="B130" s="76">
        <v>2</v>
      </c>
      <c r="C130" s="76">
        <v>2</v>
      </c>
      <c r="D130" s="126">
        <f t="shared" si="12"/>
        <v>1</v>
      </c>
    </row>
    <row r="131" spans="1:4" ht="15.75" customHeight="1">
      <c r="A131" s="76" t="s">
        <v>342</v>
      </c>
      <c r="D131" s="126" t="s">
        <v>573</v>
      </c>
    </row>
    <row r="132" spans="1:4" ht="15.75" customHeight="1">
      <c r="A132" s="76" t="s">
        <v>346</v>
      </c>
      <c r="B132" s="76">
        <v>4</v>
      </c>
      <c r="C132" s="76">
        <v>4</v>
      </c>
      <c r="D132" s="126">
        <f t="shared" ref="D132:D140" si="13">C132/B132</f>
        <v>1</v>
      </c>
    </row>
    <row r="133" spans="1:4" ht="15.75" customHeight="1">
      <c r="A133" s="76" t="s">
        <v>350</v>
      </c>
      <c r="B133" s="76">
        <v>14</v>
      </c>
      <c r="C133" s="76">
        <v>3</v>
      </c>
      <c r="D133" s="126">
        <f t="shared" si="13"/>
        <v>0.21428571428571427</v>
      </c>
    </row>
    <row r="134" spans="1:4" ht="15.75" customHeight="1">
      <c r="A134" s="76" t="s">
        <v>354</v>
      </c>
      <c r="B134" s="76">
        <v>1</v>
      </c>
      <c r="C134" s="76">
        <v>2</v>
      </c>
      <c r="D134" s="126">
        <f t="shared" si="13"/>
        <v>2</v>
      </c>
    </row>
    <row r="135" spans="1:4" ht="15.75" customHeight="1">
      <c r="A135" s="76" t="s">
        <v>226</v>
      </c>
      <c r="B135" s="76">
        <v>4</v>
      </c>
      <c r="C135" s="76">
        <v>6</v>
      </c>
      <c r="D135" s="126">
        <f t="shared" si="13"/>
        <v>1.5</v>
      </c>
    </row>
    <row r="136" spans="1:4" ht="15.75" customHeight="1">
      <c r="A136" s="76" t="s">
        <v>358</v>
      </c>
      <c r="B136" s="76">
        <v>2</v>
      </c>
      <c r="C136" s="76">
        <v>4</v>
      </c>
      <c r="D136" s="126">
        <f t="shared" si="13"/>
        <v>2</v>
      </c>
    </row>
    <row r="137" spans="1:4" ht="15.75" customHeight="1">
      <c r="A137" s="76" t="s">
        <v>234</v>
      </c>
      <c r="B137" s="76">
        <v>4</v>
      </c>
      <c r="C137" s="76">
        <v>6</v>
      </c>
      <c r="D137" s="126">
        <f t="shared" si="13"/>
        <v>1.5</v>
      </c>
    </row>
    <row r="138" spans="1:4" ht="15.75" customHeight="1">
      <c r="A138" s="76" t="s">
        <v>362</v>
      </c>
      <c r="B138" s="76">
        <v>2</v>
      </c>
      <c r="C138" s="76">
        <v>7</v>
      </c>
      <c r="D138" s="126">
        <f t="shared" si="13"/>
        <v>3.5</v>
      </c>
    </row>
    <row r="139" spans="1:4" ht="15.75" customHeight="1">
      <c r="A139" s="76" t="s">
        <v>238</v>
      </c>
      <c r="B139" s="76">
        <v>2</v>
      </c>
      <c r="C139" s="76">
        <v>2</v>
      </c>
      <c r="D139" s="126">
        <f t="shared" si="13"/>
        <v>1</v>
      </c>
    </row>
    <row r="140" spans="1:4" ht="15.75" customHeight="1">
      <c r="A140" s="76" t="s">
        <v>366</v>
      </c>
      <c r="B140" s="76">
        <v>2</v>
      </c>
      <c r="C140" s="76">
        <v>5</v>
      </c>
      <c r="D140" s="126">
        <f t="shared" si="13"/>
        <v>2.5</v>
      </c>
    </row>
    <row r="141" spans="1:4" ht="15.75" customHeight="1">
      <c r="A141" s="76" t="s">
        <v>374</v>
      </c>
      <c r="C141" s="76">
        <v>4</v>
      </c>
      <c r="D141" s="126" t="s">
        <v>573</v>
      </c>
    </row>
    <row r="142" spans="1:4" ht="15.75" customHeight="1">
      <c r="A142" s="76" t="s">
        <v>242</v>
      </c>
      <c r="B142" s="76">
        <v>2</v>
      </c>
      <c r="C142" s="76">
        <v>13</v>
      </c>
      <c r="D142" s="126">
        <f t="shared" ref="D142:D143" si="14">C142/B142</f>
        <v>6.5</v>
      </c>
    </row>
    <row r="143" spans="1:4" ht="15.75" customHeight="1">
      <c r="A143" s="76" t="s">
        <v>378</v>
      </c>
      <c r="B143" s="76">
        <v>9</v>
      </c>
      <c r="C143" s="76">
        <v>3</v>
      </c>
      <c r="D143" s="126">
        <f t="shared" si="14"/>
        <v>0.33333333333333331</v>
      </c>
    </row>
    <row r="144" spans="1:4" ht="15.75" customHeight="1">
      <c r="A144" s="76" t="s">
        <v>390</v>
      </c>
      <c r="C144" s="76">
        <v>10</v>
      </c>
      <c r="D144" s="126" t="s">
        <v>573</v>
      </c>
    </row>
    <row r="145" spans="1:4" ht="15.75" customHeight="1">
      <c r="A145" s="76" t="s">
        <v>246</v>
      </c>
      <c r="C145" s="76">
        <v>1</v>
      </c>
      <c r="D145" s="126" t="s">
        <v>573</v>
      </c>
    </row>
    <row r="146" spans="1:4" ht="15.75" customHeight="1">
      <c r="A146" s="76" t="s">
        <v>250</v>
      </c>
      <c r="B146" s="76">
        <v>1</v>
      </c>
      <c r="C146" s="76">
        <v>18</v>
      </c>
      <c r="D146" s="126">
        <f>C146/B146</f>
        <v>18</v>
      </c>
    </row>
    <row r="147" spans="1:4" ht="15.75" customHeight="1">
      <c r="A147" s="76" t="s">
        <v>254</v>
      </c>
      <c r="C147" s="76">
        <v>4</v>
      </c>
      <c r="D147" s="126" t="s">
        <v>573</v>
      </c>
    </row>
    <row r="148" spans="1:4" ht="15.75" customHeight="1">
      <c r="A148" s="76" t="s">
        <v>398</v>
      </c>
      <c r="B148" s="76">
        <v>2</v>
      </c>
      <c r="C148" s="76">
        <v>1</v>
      </c>
      <c r="D148" s="126">
        <f>C148/B148</f>
        <v>0.5</v>
      </c>
    </row>
    <row r="149" spans="1:4" ht="15.75" customHeight="1">
      <c r="A149" s="76" t="s">
        <v>406</v>
      </c>
      <c r="C149" s="76">
        <v>3</v>
      </c>
      <c r="D149" s="126" t="s">
        <v>573</v>
      </c>
    </row>
    <row r="150" spans="1:4" ht="15.75" customHeight="1">
      <c r="A150" s="76" t="s">
        <v>258</v>
      </c>
      <c r="C150" s="76">
        <v>1</v>
      </c>
      <c r="D150" s="126" t="s">
        <v>573</v>
      </c>
    </row>
    <row r="151" spans="1:4" ht="15.75" customHeight="1">
      <c r="A151" s="76" t="s">
        <v>382</v>
      </c>
      <c r="B151" s="76">
        <v>4</v>
      </c>
      <c r="C151" s="76">
        <v>2</v>
      </c>
      <c r="D151" s="126">
        <f>C151/B151</f>
        <v>0.5</v>
      </c>
    </row>
    <row r="152" spans="1:4" ht="15.75" customHeight="1">
      <c r="A152" s="76" t="s">
        <v>386</v>
      </c>
      <c r="D152" s="126" t="s">
        <v>573</v>
      </c>
    </row>
    <row r="153" spans="1:4" ht="15.75" customHeight="1">
      <c r="A153" s="76" t="s">
        <v>394</v>
      </c>
      <c r="B153" s="76">
        <v>13</v>
      </c>
      <c r="C153" s="76">
        <v>11</v>
      </c>
      <c r="D153" s="126">
        <f t="shared" ref="D153:D154" si="15">C153/B153</f>
        <v>0.84615384615384615</v>
      </c>
    </row>
    <row r="154" spans="1:4" ht="15.75" customHeight="1">
      <c r="A154" s="76" t="s">
        <v>402</v>
      </c>
      <c r="B154" s="76">
        <v>4</v>
      </c>
      <c r="C154" s="76">
        <v>2</v>
      </c>
      <c r="D154" s="126">
        <f t="shared" si="15"/>
        <v>0.5</v>
      </c>
    </row>
    <row r="155" spans="1:4" ht="15.75" customHeight="1">
      <c r="D155" s="122"/>
    </row>
    <row r="156" spans="1:4" ht="15.75" customHeight="1">
      <c r="D156" s="122"/>
    </row>
    <row r="157" spans="1:4" ht="15.75" customHeight="1">
      <c r="D157" s="122"/>
    </row>
    <row r="158" spans="1:4" ht="15.75" customHeight="1">
      <c r="D158" s="122"/>
    </row>
    <row r="159" spans="1:4" ht="15.75" customHeight="1">
      <c r="D159" s="122"/>
    </row>
    <row r="160" spans="1:4" ht="15.75" customHeight="1">
      <c r="D160" s="122"/>
    </row>
    <row r="161" spans="4:4" ht="15.75" customHeight="1">
      <c r="D161" s="122"/>
    </row>
    <row r="162" spans="4:4" ht="15.75" customHeight="1">
      <c r="D162" s="122"/>
    </row>
    <row r="163" spans="4:4" ht="15.75" customHeight="1">
      <c r="D163" s="122"/>
    </row>
    <row r="164" spans="4:4" ht="15.75" customHeight="1">
      <c r="D164" s="122"/>
    </row>
    <row r="165" spans="4:4" ht="15.75" customHeight="1">
      <c r="D165" s="122"/>
    </row>
    <row r="166" spans="4:4" ht="15.75" customHeight="1">
      <c r="D166" s="122"/>
    </row>
    <row r="167" spans="4:4" ht="15.75" customHeight="1">
      <c r="D167" s="122"/>
    </row>
    <row r="168" spans="4:4" ht="15.75" customHeight="1">
      <c r="D168" s="122"/>
    </row>
    <row r="169" spans="4:4" ht="15.75" customHeight="1">
      <c r="D169" s="122"/>
    </row>
    <row r="170" spans="4:4" ht="15.75" customHeight="1">
      <c r="D170" s="122"/>
    </row>
    <row r="171" spans="4:4" ht="15.75" customHeight="1">
      <c r="D171" s="122"/>
    </row>
    <row r="172" spans="4:4" ht="15.75" customHeight="1">
      <c r="D172" s="122"/>
    </row>
    <row r="173" spans="4:4" ht="15.75" customHeight="1">
      <c r="D173" s="122"/>
    </row>
    <row r="174" spans="4:4" ht="15.75" customHeight="1">
      <c r="D174" s="122"/>
    </row>
    <row r="175" spans="4:4" ht="15.75" customHeight="1">
      <c r="D175" s="122"/>
    </row>
    <row r="176" spans="4:4" ht="15.75" customHeight="1">
      <c r="D176" s="122"/>
    </row>
    <row r="177" spans="4:4" ht="15.75" customHeight="1">
      <c r="D177" s="122"/>
    </row>
    <row r="178" spans="4:4" ht="15.75" customHeight="1">
      <c r="D178" s="122"/>
    </row>
    <row r="179" spans="4:4" ht="15.75" customHeight="1">
      <c r="D179" s="122"/>
    </row>
    <row r="180" spans="4:4" ht="15.75" customHeight="1">
      <c r="D180" s="122"/>
    </row>
    <row r="181" spans="4:4" ht="15.75" customHeight="1">
      <c r="D181" s="122"/>
    </row>
    <row r="182" spans="4:4" ht="15.75" customHeight="1">
      <c r="D182" s="122"/>
    </row>
    <row r="183" spans="4:4" ht="15.75" customHeight="1">
      <c r="D183" s="122"/>
    </row>
    <row r="184" spans="4:4" ht="15.75" customHeight="1">
      <c r="D184" s="122"/>
    </row>
    <row r="185" spans="4:4" ht="15.75" customHeight="1">
      <c r="D185" s="122"/>
    </row>
    <row r="186" spans="4:4" ht="15.75" customHeight="1">
      <c r="D186" s="122"/>
    </row>
    <row r="187" spans="4:4" ht="15.75" customHeight="1">
      <c r="D187" s="122"/>
    </row>
    <row r="188" spans="4:4" ht="15.75" customHeight="1">
      <c r="D188" s="122"/>
    </row>
    <row r="189" spans="4:4" ht="15.75" customHeight="1">
      <c r="D189" s="122"/>
    </row>
    <row r="190" spans="4:4" ht="15.75" customHeight="1">
      <c r="D190" s="122"/>
    </row>
    <row r="191" spans="4:4" ht="15.75" customHeight="1">
      <c r="D191" s="122"/>
    </row>
    <row r="192" spans="4:4" ht="15.75" customHeight="1">
      <c r="D192" s="122"/>
    </row>
    <row r="193" spans="4:4" ht="15.75" customHeight="1">
      <c r="D193" s="122"/>
    </row>
    <row r="194" spans="4:4" ht="15.75" customHeight="1">
      <c r="D194" s="122"/>
    </row>
    <row r="195" spans="4:4" ht="15.75" customHeight="1">
      <c r="D195" s="122"/>
    </row>
    <row r="196" spans="4:4" ht="15.75" customHeight="1">
      <c r="D196" s="122"/>
    </row>
    <row r="197" spans="4:4" ht="15.75" customHeight="1">
      <c r="D197" s="122"/>
    </row>
    <row r="198" spans="4:4" ht="15.75" customHeight="1">
      <c r="D198" s="122"/>
    </row>
    <row r="199" spans="4:4" ht="15.75" customHeight="1">
      <c r="D199" s="122"/>
    </row>
    <row r="200" spans="4:4" ht="15.75" customHeight="1">
      <c r="D200" s="122"/>
    </row>
    <row r="201" spans="4:4" ht="15.75" customHeight="1">
      <c r="D201" s="122"/>
    </row>
    <row r="202" spans="4:4" ht="15.75" customHeight="1">
      <c r="D202" s="122"/>
    </row>
    <row r="203" spans="4:4" ht="15.75" customHeight="1">
      <c r="D203" s="122"/>
    </row>
    <row r="204" spans="4:4" ht="15.75" customHeight="1">
      <c r="D204" s="122"/>
    </row>
    <row r="205" spans="4:4" ht="15.75" customHeight="1">
      <c r="D205" s="122"/>
    </row>
    <row r="206" spans="4:4" ht="15.75" customHeight="1">
      <c r="D206" s="122"/>
    </row>
    <row r="207" spans="4:4" ht="15.75" customHeight="1">
      <c r="D207" s="122"/>
    </row>
    <row r="208" spans="4:4" ht="15.75" customHeight="1">
      <c r="D208" s="122"/>
    </row>
    <row r="209" spans="4:4" ht="15.75" customHeight="1">
      <c r="D209" s="122"/>
    </row>
    <row r="210" spans="4:4" ht="15.75" customHeight="1">
      <c r="D210" s="122"/>
    </row>
    <row r="211" spans="4:4" ht="15.75" customHeight="1">
      <c r="D211" s="122"/>
    </row>
    <row r="212" spans="4:4" ht="15.75" customHeight="1">
      <c r="D212" s="122"/>
    </row>
    <row r="213" spans="4:4" ht="15.75" customHeight="1">
      <c r="D213" s="122"/>
    </row>
    <row r="214" spans="4:4" ht="15.75" customHeight="1">
      <c r="D214" s="122"/>
    </row>
    <row r="215" spans="4:4" ht="15.75" customHeight="1">
      <c r="D215" s="122"/>
    </row>
    <row r="216" spans="4:4" ht="15.75" customHeight="1">
      <c r="D216" s="122"/>
    </row>
    <row r="217" spans="4:4" ht="15.75" customHeight="1">
      <c r="D217" s="122"/>
    </row>
    <row r="218" spans="4:4" ht="15.75" customHeight="1">
      <c r="D218" s="122"/>
    </row>
    <row r="219" spans="4:4" ht="15.75" customHeight="1">
      <c r="D219" s="122"/>
    </row>
    <row r="220" spans="4:4" ht="15.75" customHeight="1">
      <c r="D220" s="122"/>
    </row>
    <row r="221" spans="4:4" ht="15.75" customHeight="1">
      <c r="D221" s="122"/>
    </row>
    <row r="222" spans="4:4" ht="15.75" customHeight="1">
      <c r="D222" s="122"/>
    </row>
    <row r="223" spans="4:4" ht="15.75" customHeight="1">
      <c r="D223" s="122"/>
    </row>
    <row r="224" spans="4:4" ht="15.75" customHeight="1">
      <c r="D224" s="122"/>
    </row>
    <row r="225" spans="4:4" ht="15.75" customHeight="1">
      <c r="D225" s="122"/>
    </row>
    <row r="226" spans="4:4" ht="15.75" customHeight="1">
      <c r="D226" s="122"/>
    </row>
    <row r="227" spans="4:4" ht="15.75" customHeight="1">
      <c r="D227" s="122"/>
    </row>
    <row r="228" spans="4:4" ht="15.75" customHeight="1">
      <c r="D228" s="122"/>
    </row>
    <row r="229" spans="4:4" ht="15.75" customHeight="1">
      <c r="D229" s="122"/>
    </row>
    <row r="230" spans="4:4" ht="15.75" customHeight="1">
      <c r="D230" s="122"/>
    </row>
    <row r="231" spans="4:4" ht="15.75" customHeight="1">
      <c r="D231" s="122"/>
    </row>
    <row r="232" spans="4:4" ht="15.75" customHeight="1">
      <c r="D232" s="122"/>
    </row>
    <row r="233" spans="4:4" ht="15.75" customHeight="1">
      <c r="D233" s="122"/>
    </row>
    <row r="234" spans="4:4" ht="15.75" customHeight="1">
      <c r="D234" s="122"/>
    </row>
    <row r="235" spans="4:4" ht="15.75" customHeight="1">
      <c r="D235" s="122"/>
    </row>
    <row r="236" spans="4:4" ht="15.75" customHeight="1">
      <c r="D236" s="122"/>
    </row>
    <row r="237" spans="4:4" ht="15.75" customHeight="1">
      <c r="D237" s="122"/>
    </row>
    <row r="238" spans="4:4" ht="15.75" customHeight="1">
      <c r="D238" s="122"/>
    </row>
    <row r="239" spans="4:4" ht="15.75" customHeight="1">
      <c r="D239" s="122"/>
    </row>
    <row r="240" spans="4:4" ht="15.75" customHeight="1">
      <c r="D240" s="122"/>
    </row>
    <row r="241" spans="4:4" ht="15.75" customHeight="1">
      <c r="D241" s="122"/>
    </row>
    <row r="242" spans="4:4" ht="15.75" customHeight="1">
      <c r="D242" s="122"/>
    </row>
    <row r="243" spans="4:4" ht="15.75" customHeight="1">
      <c r="D243" s="122"/>
    </row>
    <row r="244" spans="4:4" ht="15.75" customHeight="1">
      <c r="D244" s="122"/>
    </row>
    <row r="245" spans="4:4" ht="15.75" customHeight="1">
      <c r="D245" s="122"/>
    </row>
    <row r="246" spans="4:4" ht="15.75" customHeight="1">
      <c r="D246" s="122"/>
    </row>
    <row r="247" spans="4:4" ht="15.75" customHeight="1">
      <c r="D247" s="122"/>
    </row>
    <row r="248" spans="4:4" ht="15.75" customHeight="1">
      <c r="D248" s="122"/>
    </row>
    <row r="249" spans="4:4" ht="15.75" customHeight="1">
      <c r="D249" s="122"/>
    </row>
    <row r="250" spans="4:4" ht="15.75" customHeight="1">
      <c r="D250" s="122"/>
    </row>
    <row r="251" spans="4:4" ht="15.75" customHeight="1">
      <c r="D251" s="122"/>
    </row>
    <row r="252" spans="4:4" ht="15.75" customHeight="1">
      <c r="D252" s="122"/>
    </row>
    <row r="253" spans="4:4" ht="15.75" customHeight="1">
      <c r="D253" s="122"/>
    </row>
    <row r="254" spans="4:4" ht="15.75" customHeight="1">
      <c r="D254" s="122"/>
    </row>
    <row r="255" spans="4:4" ht="15.75" customHeight="1">
      <c r="D255" s="122"/>
    </row>
    <row r="256" spans="4:4" ht="15.75" customHeight="1">
      <c r="D256" s="122"/>
    </row>
    <row r="257" spans="4:4" ht="15.75" customHeight="1">
      <c r="D257" s="122"/>
    </row>
    <row r="258" spans="4:4" ht="15.75" customHeight="1">
      <c r="D258" s="122"/>
    </row>
    <row r="259" spans="4:4" ht="15.75" customHeight="1">
      <c r="D259" s="122"/>
    </row>
    <row r="260" spans="4:4" ht="15.75" customHeight="1">
      <c r="D260" s="122"/>
    </row>
    <row r="261" spans="4:4" ht="15.75" customHeight="1">
      <c r="D261" s="122"/>
    </row>
    <row r="262" spans="4:4" ht="15.75" customHeight="1">
      <c r="D262" s="122"/>
    </row>
    <row r="263" spans="4:4" ht="15.75" customHeight="1">
      <c r="D263" s="122"/>
    </row>
    <row r="264" spans="4:4" ht="15.75" customHeight="1">
      <c r="D264" s="122"/>
    </row>
    <row r="265" spans="4:4" ht="15.75" customHeight="1">
      <c r="D265" s="122"/>
    </row>
    <row r="266" spans="4:4" ht="15.75" customHeight="1">
      <c r="D266" s="122"/>
    </row>
    <row r="267" spans="4:4" ht="15.75" customHeight="1">
      <c r="D267" s="122"/>
    </row>
    <row r="268" spans="4:4" ht="15.75" customHeight="1">
      <c r="D268" s="122"/>
    </row>
    <row r="269" spans="4:4" ht="15.75" customHeight="1">
      <c r="D269" s="122"/>
    </row>
    <row r="270" spans="4:4" ht="15.75" customHeight="1">
      <c r="D270" s="122"/>
    </row>
    <row r="271" spans="4:4" ht="15.75" customHeight="1">
      <c r="D271" s="122"/>
    </row>
    <row r="272" spans="4:4" ht="15.75" customHeight="1">
      <c r="D272" s="122"/>
    </row>
    <row r="273" spans="4:4" ht="15.75" customHeight="1">
      <c r="D273" s="122"/>
    </row>
    <row r="274" spans="4:4" ht="15.75" customHeight="1">
      <c r="D274" s="122"/>
    </row>
    <row r="275" spans="4:4" ht="15.75" customHeight="1">
      <c r="D275" s="122"/>
    </row>
    <row r="276" spans="4:4" ht="15.75" customHeight="1">
      <c r="D276" s="122"/>
    </row>
    <row r="277" spans="4:4" ht="15.75" customHeight="1">
      <c r="D277" s="122"/>
    </row>
    <row r="278" spans="4:4" ht="15.75" customHeight="1">
      <c r="D278" s="122"/>
    </row>
    <row r="279" spans="4:4" ht="15.75" customHeight="1">
      <c r="D279" s="122"/>
    </row>
    <row r="280" spans="4:4" ht="15.75" customHeight="1">
      <c r="D280" s="122"/>
    </row>
    <row r="281" spans="4:4" ht="15.75" customHeight="1">
      <c r="D281" s="122"/>
    </row>
    <row r="282" spans="4:4" ht="15.75" customHeight="1">
      <c r="D282" s="122"/>
    </row>
    <row r="283" spans="4:4" ht="15.75" customHeight="1">
      <c r="D283" s="122"/>
    </row>
    <row r="284" spans="4:4" ht="15.75" customHeight="1">
      <c r="D284" s="122"/>
    </row>
    <row r="285" spans="4:4" ht="15.75" customHeight="1">
      <c r="D285" s="122"/>
    </row>
    <row r="286" spans="4:4" ht="15.75" customHeight="1">
      <c r="D286" s="122"/>
    </row>
    <row r="287" spans="4:4" ht="15.75" customHeight="1">
      <c r="D287" s="122"/>
    </row>
    <row r="288" spans="4:4" ht="15.75" customHeight="1">
      <c r="D288" s="122"/>
    </row>
    <row r="289" spans="4:4" ht="15.75" customHeight="1">
      <c r="D289" s="122"/>
    </row>
    <row r="290" spans="4:4" ht="15.75" customHeight="1">
      <c r="D290" s="122"/>
    </row>
    <row r="291" spans="4:4" ht="15.75" customHeight="1">
      <c r="D291" s="122"/>
    </row>
    <row r="292" spans="4:4" ht="15.75" customHeight="1">
      <c r="D292" s="122"/>
    </row>
    <row r="293" spans="4:4" ht="15.75" customHeight="1">
      <c r="D293" s="122"/>
    </row>
    <row r="294" spans="4:4" ht="15.75" customHeight="1">
      <c r="D294" s="122"/>
    </row>
    <row r="295" spans="4:4" ht="15.75" customHeight="1">
      <c r="D295" s="122"/>
    </row>
    <row r="296" spans="4:4" ht="15.75" customHeight="1">
      <c r="D296" s="122"/>
    </row>
    <row r="297" spans="4:4" ht="15.75" customHeight="1">
      <c r="D297" s="122"/>
    </row>
    <row r="298" spans="4:4" ht="15.75" customHeight="1">
      <c r="D298" s="122"/>
    </row>
    <row r="299" spans="4:4" ht="15.75" customHeight="1">
      <c r="D299" s="122"/>
    </row>
    <row r="300" spans="4:4" ht="15.75" customHeight="1">
      <c r="D300" s="122"/>
    </row>
    <row r="301" spans="4:4" ht="15.75" customHeight="1">
      <c r="D301" s="122"/>
    </row>
    <row r="302" spans="4:4" ht="15.75" customHeight="1">
      <c r="D302" s="122"/>
    </row>
    <row r="303" spans="4:4" ht="15.75" customHeight="1">
      <c r="D303" s="122"/>
    </row>
    <row r="304" spans="4:4" ht="15.75" customHeight="1">
      <c r="D304" s="122"/>
    </row>
    <row r="305" spans="4:4" ht="15.75" customHeight="1">
      <c r="D305" s="122"/>
    </row>
    <row r="306" spans="4:4" ht="15.75" customHeight="1">
      <c r="D306" s="122"/>
    </row>
    <row r="307" spans="4:4" ht="15.75" customHeight="1">
      <c r="D307" s="122"/>
    </row>
    <row r="308" spans="4:4" ht="15.75" customHeight="1">
      <c r="D308" s="122"/>
    </row>
    <row r="309" spans="4:4" ht="15.75" customHeight="1">
      <c r="D309" s="122"/>
    </row>
    <row r="310" spans="4:4" ht="15.75" customHeight="1">
      <c r="D310" s="122"/>
    </row>
    <row r="311" spans="4:4" ht="15.75" customHeight="1">
      <c r="D311" s="122"/>
    </row>
    <row r="312" spans="4:4" ht="15.75" customHeight="1">
      <c r="D312" s="122"/>
    </row>
    <row r="313" spans="4:4" ht="15.75" customHeight="1">
      <c r="D313" s="122"/>
    </row>
    <row r="314" spans="4:4" ht="15.75" customHeight="1">
      <c r="D314" s="122"/>
    </row>
    <row r="315" spans="4:4" ht="15.75" customHeight="1">
      <c r="D315" s="122"/>
    </row>
    <row r="316" spans="4:4" ht="15.75" customHeight="1">
      <c r="D316" s="122"/>
    </row>
    <row r="317" spans="4:4" ht="15.75" customHeight="1">
      <c r="D317" s="122"/>
    </row>
    <row r="318" spans="4:4" ht="15.75" customHeight="1">
      <c r="D318" s="122"/>
    </row>
    <row r="319" spans="4:4" ht="15.75" customHeight="1">
      <c r="D319" s="122"/>
    </row>
    <row r="320" spans="4:4" ht="15.75" customHeight="1">
      <c r="D320" s="122"/>
    </row>
    <row r="321" spans="4:4" ht="15.75" customHeight="1">
      <c r="D321" s="122"/>
    </row>
    <row r="322" spans="4:4" ht="15.75" customHeight="1">
      <c r="D322" s="122"/>
    </row>
    <row r="323" spans="4:4" ht="15.75" customHeight="1">
      <c r="D323" s="122"/>
    </row>
    <row r="324" spans="4:4" ht="15.75" customHeight="1">
      <c r="D324" s="122"/>
    </row>
    <row r="325" spans="4:4" ht="15.75" customHeight="1">
      <c r="D325" s="122"/>
    </row>
    <row r="326" spans="4:4" ht="15.75" customHeight="1">
      <c r="D326" s="122"/>
    </row>
    <row r="327" spans="4:4" ht="15.75" customHeight="1">
      <c r="D327" s="122"/>
    </row>
    <row r="328" spans="4:4" ht="15.75" customHeight="1">
      <c r="D328" s="122"/>
    </row>
    <row r="329" spans="4:4" ht="15.75" customHeight="1">
      <c r="D329" s="122"/>
    </row>
    <row r="330" spans="4:4" ht="15.75" customHeight="1">
      <c r="D330" s="122"/>
    </row>
    <row r="331" spans="4:4" ht="15.75" customHeight="1">
      <c r="D331" s="122"/>
    </row>
    <row r="332" spans="4:4" ht="15.75" customHeight="1">
      <c r="D332" s="122"/>
    </row>
    <row r="333" spans="4:4" ht="15.75" customHeight="1">
      <c r="D333" s="122"/>
    </row>
    <row r="334" spans="4:4" ht="15.75" customHeight="1">
      <c r="D334" s="122"/>
    </row>
    <row r="335" spans="4:4" ht="15.75" customHeight="1">
      <c r="D335" s="122"/>
    </row>
    <row r="336" spans="4:4" ht="15.75" customHeight="1">
      <c r="D336" s="122"/>
    </row>
    <row r="337" spans="4:4" ht="15.75" customHeight="1">
      <c r="D337" s="122"/>
    </row>
    <row r="338" spans="4:4" ht="15.75" customHeight="1">
      <c r="D338" s="122"/>
    </row>
    <row r="339" spans="4:4" ht="15.75" customHeight="1">
      <c r="D339" s="122"/>
    </row>
    <row r="340" spans="4:4" ht="15.75" customHeight="1">
      <c r="D340" s="122"/>
    </row>
    <row r="341" spans="4:4" ht="15.75" customHeight="1">
      <c r="D341" s="122"/>
    </row>
    <row r="342" spans="4:4" ht="15.75" customHeight="1">
      <c r="D342" s="122"/>
    </row>
    <row r="343" spans="4:4" ht="15.75" customHeight="1">
      <c r="D343" s="122"/>
    </row>
    <row r="344" spans="4:4" ht="15.75" customHeight="1">
      <c r="D344" s="122"/>
    </row>
    <row r="345" spans="4:4" ht="15.75" customHeight="1">
      <c r="D345" s="122"/>
    </row>
    <row r="346" spans="4:4" ht="15.75" customHeight="1">
      <c r="D346" s="122"/>
    </row>
    <row r="347" spans="4:4" ht="15.75" customHeight="1">
      <c r="D347" s="122"/>
    </row>
    <row r="348" spans="4:4" ht="15.75" customHeight="1">
      <c r="D348" s="122"/>
    </row>
    <row r="349" spans="4:4" ht="15.75" customHeight="1">
      <c r="D349" s="122"/>
    </row>
    <row r="350" spans="4:4" ht="15.75" customHeight="1">
      <c r="D350" s="122"/>
    </row>
    <row r="351" spans="4:4" ht="15.75" customHeight="1">
      <c r="D351" s="122"/>
    </row>
    <row r="352" spans="4:4" ht="15.75" customHeight="1">
      <c r="D352" s="122"/>
    </row>
    <row r="353" spans="4:4" ht="15.75" customHeight="1">
      <c r="D353" s="122"/>
    </row>
    <row r="354" spans="4:4" ht="15.75" customHeight="1">
      <c r="D354" s="122"/>
    </row>
    <row r="355" spans="4:4" ht="15.75" customHeight="1"/>
    <row r="356" spans="4:4" ht="15.75" customHeight="1"/>
    <row r="357" spans="4:4" ht="15.75" customHeight="1"/>
    <row r="358" spans="4:4" ht="15.75" customHeight="1"/>
    <row r="359" spans="4:4" ht="15.75" customHeight="1"/>
    <row r="360" spans="4:4" ht="15.75" customHeight="1"/>
    <row r="361" spans="4:4" ht="15.75" customHeight="1"/>
    <row r="362" spans="4:4" ht="15.75" customHeight="1"/>
    <row r="363" spans="4:4" ht="15.75" customHeight="1"/>
    <row r="364" spans="4:4" ht="15.75" customHeight="1"/>
    <row r="365" spans="4:4" ht="15.75" customHeight="1"/>
    <row r="366" spans="4:4" ht="15.75" customHeight="1"/>
    <row r="367" spans="4:4" ht="15.75" customHeight="1"/>
    <row r="368" spans="4:4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5F497A"/>
  </sheetPr>
  <dimension ref="A1:D68"/>
  <sheetViews>
    <sheetView workbookViewId="0">
      <pane ySplit="1" topLeftCell="A40" activePane="bottomLeft" state="frozen"/>
      <selection pane="bottomLeft" activeCell="D68" sqref="D68"/>
    </sheetView>
  </sheetViews>
  <sheetFormatPr defaultColWidth="14.42578125" defaultRowHeight="15" customHeight="1"/>
  <cols>
    <col min="1" max="1" width="58.7109375" customWidth="1"/>
    <col min="2" max="2" width="8.85546875" customWidth="1"/>
    <col min="3" max="3" width="6.5703125" customWidth="1"/>
    <col min="4" max="4" width="10" customWidth="1"/>
    <col min="5" max="6" width="14.42578125" customWidth="1"/>
  </cols>
  <sheetData>
    <row r="1" spans="1:4">
      <c r="A1" s="127" t="s">
        <v>985</v>
      </c>
      <c r="B1" s="127" t="s">
        <v>18</v>
      </c>
      <c r="C1" s="127" t="s">
        <v>986</v>
      </c>
      <c r="D1" s="127" t="s">
        <v>987</v>
      </c>
    </row>
    <row r="2" spans="1:4">
      <c r="A2" s="128" t="s">
        <v>295</v>
      </c>
      <c r="B2" s="129"/>
      <c r="C2" s="129"/>
      <c r="D2" s="129"/>
    </row>
    <row r="3" spans="1:4">
      <c r="A3" s="128" t="s">
        <v>299</v>
      </c>
      <c r="B3" s="129"/>
      <c r="C3" s="129"/>
      <c r="D3" s="129"/>
    </row>
    <row r="4" spans="1:4">
      <c r="A4" s="128" t="s">
        <v>211</v>
      </c>
      <c r="B4" s="129"/>
      <c r="C4" s="129"/>
      <c r="D4" s="129"/>
    </row>
    <row r="5" spans="1:4">
      <c r="A5" s="128" t="s">
        <v>303</v>
      </c>
      <c r="B5" s="129"/>
      <c r="C5" s="129"/>
      <c r="D5" s="129"/>
    </row>
    <row r="6" spans="1:4">
      <c r="A6" s="128" t="s">
        <v>307</v>
      </c>
      <c r="B6" s="129"/>
      <c r="C6" s="129"/>
      <c r="D6" s="129"/>
    </row>
    <row r="7" spans="1:4">
      <c r="A7" s="128" t="s">
        <v>311</v>
      </c>
      <c r="B7" s="129"/>
      <c r="C7" s="129"/>
      <c r="D7" s="129"/>
    </row>
    <row r="8" spans="1:4">
      <c r="A8" s="128" t="s">
        <v>315</v>
      </c>
      <c r="B8" s="129"/>
      <c r="C8" s="129"/>
      <c r="D8" s="129"/>
    </row>
    <row r="9" spans="1:4">
      <c r="A9" s="128" t="s">
        <v>319</v>
      </c>
      <c r="B9" s="129"/>
      <c r="C9" s="129"/>
      <c r="D9" s="129"/>
    </row>
    <row r="10" spans="1:4">
      <c r="A10" s="128" t="s">
        <v>988</v>
      </c>
      <c r="B10" s="129"/>
      <c r="C10" s="129"/>
      <c r="D10" s="129"/>
    </row>
    <row r="11" spans="1:4">
      <c r="A11" s="128" t="s">
        <v>323</v>
      </c>
      <c r="B11" s="129"/>
      <c r="C11" s="129"/>
      <c r="D11" s="129"/>
    </row>
    <row r="12" spans="1:4">
      <c r="A12" s="130" t="s">
        <v>534</v>
      </c>
      <c r="B12" s="129"/>
      <c r="C12" s="129"/>
      <c r="D12" s="129"/>
    </row>
    <row r="13" spans="1:4">
      <c r="A13" s="128" t="s">
        <v>219</v>
      </c>
      <c r="B13" s="129"/>
      <c r="C13" s="129"/>
      <c r="D13" s="129"/>
    </row>
    <row r="14" spans="1:4">
      <c r="A14" s="128" t="s">
        <v>223</v>
      </c>
      <c r="B14" s="129"/>
      <c r="C14" s="129"/>
      <c r="D14" s="129"/>
    </row>
    <row r="15" spans="1:4">
      <c r="A15" s="128" t="s">
        <v>327</v>
      </c>
      <c r="B15" s="129"/>
      <c r="C15" s="129"/>
      <c r="D15" s="129"/>
    </row>
    <row r="16" spans="1:4">
      <c r="A16" s="128" t="s">
        <v>331</v>
      </c>
      <c r="B16" s="129"/>
      <c r="C16" s="129"/>
      <c r="D16" s="129"/>
    </row>
    <row r="17" spans="1:4">
      <c r="A17" s="128" t="s">
        <v>335</v>
      </c>
      <c r="B17" s="129"/>
      <c r="C17" s="129"/>
      <c r="D17" s="129"/>
    </row>
    <row r="18" spans="1:4">
      <c r="A18" s="130" t="s">
        <v>542</v>
      </c>
      <c r="B18" s="129"/>
      <c r="C18" s="129"/>
      <c r="D18" s="129"/>
    </row>
    <row r="19" spans="1:4">
      <c r="A19" s="130" t="s">
        <v>546</v>
      </c>
      <c r="B19" s="129"/>
      <c r="C19" s="129"/>
      <c r="D19" s="129"/>
    </row>
    <row r="20" spans="1:4">
      <c r="A20" s="128" t="s">
        <v>339</v>
      </c>
      <c r="B20" s="129"/>
      <c r="C20" s="129"/>
      <c r="D20" s="129"/>
    </row>
    <row r="21" spans="1:4" ht="15.75" customHeight="1">
      <c r="A21" s="128" t="s">
        <v>343</v>
      </c>
      <c r="B21" s="129"/>
      <c r="C21" s="129"/>
      <c r="D21" s="129"/>
    </row>
    <row r="22" spans="1:4" ht="15.75" customHeight="1">
      <c r="A22" s="128" t="s">
        <v>347</v>
      </c>
      <c r="B22" s="129"/>
      <c r="C22" s="129"/>
      <c r="D22" s="129"/>
    </row>
    <row r="23" spans="1:4" ht="15.75" customHeight="1">
      <c r="A23" s="128" t="s">
        <v>231</v>
      </c>
      <c r="B23" s="129"/>
      <c r="C23" s="129"/>
      <c r="D23" s="129"/>
    </row>
    <row r="24" spans="1:4" ht="15.75" customHeight="1">
      <c r="A24" s="128" t="s">
        <v>351</v>
      </c>
      <c r="B24" s="129"/>
      <c r="C24" s="129"/>
      <c r="D24" s="129"/>
    </row>
    <row r="25" spans="1:4" ht="15.75" customHeight="1">
      <c r="A25" s="128" t="s">
        <v>355</v>
      </c>
      <c r="B25" s="129"/>
      <c r="C25" s="129"/>
      <c r="D25" s="129"/>
    </row>
    <row r="26" spans="1:4" ht="15.75" customHeight="1">
      <c r="A26" s="128" t="s">
        <v>227</v>
      </c>
      <c r="B26" s="129"/>
      <c r="C26" s="129"/>
      <c r="D26" s="129"/>
    </row>
    <row r="27" spans="1:4" ht="15.75" customHeight="1">
      <c r="A27" s="128" t="s">
        <v>359</v>
      </c>
      <c r="B27" s="129"/>
      <c r="C27" s="129"/>
      <c r="D27" s="129"/>
    </row>
    <row r="28" spans="1:4" ht="15.75" customHeight="1">
      <c r="A28" s="128" t="s">
        <v>235</v>
      </c>
      <c r="B28" s="129"/>
      <c r="C28" s="129"/>
      <c r="D28" s="129"/>
    </row>
    <row r="29" spans="1:4" ht="15.75" customHeight="1">
      <c r="A29" s="128" t="s">
        <v>363</v>
      </c>
      <c r="B29" s="129"/>
      <c r="C29" s="129"/>
      <c r="D29" s="129"/>
    </row>
    <row r="30" spans="1:4" ht="15.75" customHeight="1">
      <c r="A30" s="130" t="s">
        <v>538</v>
      </c>
      <c r="B30" s="129"/>
      <c r="C30" s="129"/>
      <c r="D30" s="129"/>
    </row>
    <row r="31" spans="1:4" ht="15.75" customHeight="1">
      <c r="A31" s="128" t="s">
        <v>239</v>
      </c>
      <c r="B31" s="129"/>
      <c r="C31" s="129"/>
      <c r="D31" s="129"/>
    </row>
    <row r="32" spans="1:4" ht="15.75" customHeight="1">
      <c r="A32" s="128" t="s">
        <v>367</v>
      </c>
      <c r="B32" s="129"/>
      <c r="C32" s="129"/>
      <c r="D32" s="129"/>
    </row>
    <row r="33" spans="1:4" ht="15.75" customHeight="1">
      <c r="A33" s="128" t="s">
        <v>371</v>
      </c>
      <c r="B33" s="129"/>
      <c r="C33" s="129"/>
      <c r="D33" s="129"/>
    </row>
    <row r="34" spans="1:4" ht="15.75" customHeight="1">
      <c r="A34" s="130" t="s">
        <v>530</v>
      </c>
      <c r="B34" s="129"/>
      <c r="C34" s="129"/>
      <c r="D34" s="129"/>
    </row>
    <row r="35" spans="1:4" ht="15.75" customHeight="1">
      <c r="A35" s="128" t="s">
        <v>375</v>
      </c>
      <c r="B35" s="129"/>
      <c r="C35" s="129"/>
      <c r="D35" s="129"/>
    </row>
    <row r="36" spans="1:4" ht="15.75" customHeight="1">
      <c r="A36" s="128" t="s">
        <v>243</v>
      </c>
      <c r="B36" s="129"/>
      <c r="C36" s="129"/>
      <c r="D36" s="129"/>
    </row>
    <row r="37" spans="1:4" ht="15.75" customHeight="1">
      <c r="A37" s="128" t="s">
        <v>379</v>
      </c>
      <c r="B37" s="129"/>
      <c r="C37" s="129"/>
      <c r="D37" s="129"/>
    </row>
    <row r="38" spans="1:4" ht="15.75" customHeight="1">
      <c r="A38" s="128" t="s">
        <v>383</v>
      </c>
      <c r="B38" s="129"/>
      <c r="C38" s="129"/>
      <c r="D38" s="129"/>
    </row>
    <row r="39" spans="1:4" ht="15.75" customHeight="1">
      <c r="A39" s="128" t="s">
        <v>387</v>
      </c>
      <c r="B39" s="129"/>
      <c r="C39" s="129"/>
      <c r="D39" s="129"/>
    </row>
    <row r="40" spans="1:4" ht="15.75" customHeight="1">
      <c r="A40" s="128" t="s">
        <v>391</v>
      </c>
      <c r="B40" s="129"/>
      <c r="C40" s="129"/>
      <c r="D40" s="129"/>
    </row>
    <row r="41" spans="1:4" ht="15.75" customHeight="1">
      <c r="A41" s="128" t="s">
        <v>247</v>
      </c>
      <c r="B41" s="129"/>
      <c r="C41" s="129"/>
      <c r="D41" s="129"/>
    </row>
    <row r="42" spans="1:4" ht="15.75" customHeight="1">
      <c r="A42" s="128" t="s">
        <v>251</v>
      </c>
      <c r="B42" s="129"/>
      <c r="C42" s="129"/>
      <c r="D42" s="129"/>
    </row>
    <row r="43" spans="1:4" ht="15.75" customHeight="1">
      <c r="A43" s="128" t="s">
        <v>255</v>
      </c>
      <c r="B43" s="129"/>
      <c r="C43" s="129"/>
      <c r="D43" s="129"/>
    </row>
    <row r="44" spans="1:4" ht="15.75" customHeight="1">
      <c r="A44" s="130" t="s">
        <v>550</v>
      </c>
      <c r="B44" s="129"/>
      <c r="C44" s="129"/>
      <c r="D44" s="129"/>
    </row>
    <row r="45" spans="1:4" ht="15.75" customHeight="1">
      <c r="A45" s="128" t="s">
        <v>395</v>
      </c>
      <c r="B45" s="129"/>
      <c r="C45" s="129"/>
      <c r="D45" s="129"/>
    </row>
    <row r="46" spans="1:4" ht="15.75" customHeight="1">
      <c r="A46" s="128" t="s">
        <v>399</v>
      </c>
      <c r="B46" s="129"/>
      <c r="C46" s="129"/>
      <c r="D46" s="129"/>
    </row>
    <row r="47" spans="1:4" ht="15.75" customHeight="1">
      <c r="A47" s="128" t="s">
        <v>403</v>
      </c>
      <c r="B47" s="129"/>
      <c r="C47" s="129"/>
      <c r="D47" s="129"/>
    </row>
    <row r="48" spans="1:4" ht="15.75" customHeight="1">
      <c r="A48" s="128" t="s">
        <v>407</v>
      </c>
      <c r="B48" s="129"/>
      <c r="C48" s="129"/>
      <c r="D48" s="129"/>
    </row>
    <row r="49" spans="1:4" ht="15.75" customHeight="1">
      <c r="A49" s="130" t="s">
        <v>554</v>
      </c>
      <c r="B49" s="129"/>
      <c r="C49" s="129"/>
      <c r="D49" s="129"/>
    </row>
    <row r="50" spans="1:4" ht="15.75" customHeight="1">
      <c r="A50" s="131" t="s">
        <v>457</v>
      </c>
      <c r="B50" s="129"/>
      <c r="C50" s="129"/>
      <c r="D50" s="129"/>
    </row>
    <row r="51" spans="1:4" ht="15.75" customHeight="1">
      <c r="A51" s="132" t="s">
        <v>277</v>
      </c>
      <c r="B51" s="129"/>
      <c r="C51" s="129"/>
      <c r="D51" s="129"/>
    </row>
    <row r="52" spans="1:4" ht="15.75" customHeight="1">
      <c r="A52" s="132" t="s">
        <v>281</v>
      </c>
      <c r="B52" s="129"/>
      <c r="C52" s="129"/>
      <c r="D52" s="129"/>
    </row>
    <row r="53" spans="1:4" ht="15.75" customHeight="1">
      <c r="A53" s="133" t="s">
        <v>989</v>
      </c>
      <c r="B53" s="129"/>
      <c r="C53" s="129"/>
      <c r="D53" s="129"/>
    </row>
    <row r="54" spans="1:4" ht="15.75" customHeight="1">
      <c r="A54" s="133" t="s">
        <v>990</v>
      </c>
      <c r="B54" s="129"/>
      <c r="C54" s="129"/>
      <c r="D54" s="129"/>
    </row>
    <row r="55" spans="1:4" ht="15.75" customHeight="1">
      <c r="A55" s="134" t="s">
        <v>589</v>
      </c>
      <c r="B55" s="129"/>
      <c r="C55" s="129"/>
      <c r="D55" s="129"/>
    </row>
    <row r="56" spans="1:4" ht="15.75" customHeight="1">
      <c r="A56" s="132" t="s">
        <v>285</v>
      </c>
      <c r="B56" s="129"/>
      <c r="C56" s="129"/>
      <c r="D56" s="129"/>
    </row>
    <row r="57" spans="1:4" ht="15.75" customHeight="1">
      <c r="A57" s="132" t="s">
        <v>289</v>
      </c>
      <c r="B57" s="129"/>
      <c r="C57" s="129"/>
      <c r="D57" s="129"/>
    </row>
    <row r="58" spans="1:4" ht="15.75" customHeight="1">
      <c r="A58" s="132" t="s">
        <v>263</v>
      </c>
      <c r="B58" s="129"/>
      <c r="C58" s="129"/>
      <c r="D58" s="129"/>
    </row>
    <row r="59" spans="1:4" ht="15.75" customHeight="1">
      <c r="A59" s="132" t="s">
        <v>267</v>
      </c>
      <c r="B59" s="129"/>
      <c r="C59" s="129"/>
      <c r="D59" s="129"/>
    </row>
    <row r="60" spans="1:4" ht="15.75" customHeight="1">
      <c r="A60" s="135" t="s">
        <v>461</v>
      </c>
      <c r="B60" s="129"/>
      <c r="C60" s="129"/>
      <c r="D60" s="129"/>
    </row>
    <row r="61" spans="1:4" ht="15.75" customHeight="1">
      <c r="A61" s="135" t="s">
        <v>477</v>
      </c>
      <c r="B61" s="129"/>
      <c r="C61" s="129"/>
      <c r="D61" s="129"/>
    </row>
    <row r="62" spans="1:4" ht="15.75" customHeight="1">
      <c r="A62" s="132" t="s">
        <v>270</v>
      </c>
      <c r="B62" s="129"/>
      <c r="C62" s="129"/>
      <c r="D62" s="129"/>
    </row>
    <row r="63" spans="1:4" ht="15.75" customHeight="1">
      <c r="A63" s="132" t="s">
        <v>273</v>
      </c>
      <c r="B63" s="129"/>
      <c r="C63" s="129"/>
      <c r="D63" s="129"/>
    </row>
    <row r="64" spans="1:4" ht="15.75" customHeight="1">
      <c r="A64" s="135" t="s">
        <v>465</v>
      </c>
      <c r="B64" s="129"/>
      <c r="C64" s="129"/>
      <c r="D64" s="129"/>
    </row>
    <row r="65" spans="1:4" ht="15.75" customHeight="1">
      <c r="A65" s="135" t="s">
        <v>469</v>
      </c>
      <c r="B65" s="129"/>
      <c r="C65" s="129"/>
      <c r="D65" s="129"/>
    </row>
    <row r="66" spans="1:4" ht="15.75" customHeight="1">
      <c r="A66" s="135" t="s">
        <v>473</v>
      </c>
      <c r="B66" s="129"/>
      <c r="C66" s="129"/>
      <c r="D66" s="129"/>
    </row>
    <row r="67" spans="1:4" ht="15.75" customHeight="1">
      <c r="A67" s="135" t="s">
        <v>481</v>
      </c>
      <c r="B67" s="129"/>
      <c r="C67" s="129"/>
      <c r="D67" s="129"/>
    </row>
    <row r="68" spans="1:4" ht="15.75" customHeight="1">
      <c r="A68" s="128" t="s">
        <v>259</v>
      </c>
      <c r="B68" s="129"/>
      <c r="C68" s="129"/>
      <c r="D68" s="129"/>
    </row>
  </sheetData>
  <pageMargins left="0.511811024" right="0.511811024" top="0.78740157499999996" bottom="0.78740157499999996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2060"/>
  </sheetPr>
  <dimension ref="A1:C68"/>
  <sheetViews>
    <sheetView workbookViewId="0">
      <pane ySplit="1" topLeftCell="A35" activePane="bottomLeft" state="frozen"/>
      <selection pane="bottomLeft" activeCell="B55" sqref="B55"/>
    </sheetView>
  </sheetViews>
  <sheetFormatPr defaultColWidth="14.42578125" defaultRowHeight="15" customHeight="1"/>
  <cols>
    <col min="1" max="1" width="58.7109375" customWidth="1"/>
    <col min="2" max="2" width="19.140625" customWidth="1"/>
    <col min="3" max="3" width="19.42578125" customWidth="1"/>
    <col min="4" max="6" width="8.7109375" customWidth="1"/>
  </cols>
  <sheetData>
    <row r="1" spans="1:3">
      <c r="A1" s="127" t="s">
        <v>985</v>
      </c>
      <c r="B1" s="127" t="s">
        <v>991</v>
      </c>
      <c r="C1" s="127" t="s">
        <v>992</v>
      </c>
    </row>
    <row r="2" spans="1:3">
      <c r="A2" s="136" t="s">
        <v>295</v>
      </c>
      <c r="B2" s="137"/>
      <c r="C2" s="137"/>
    </row>
    <row r="3" spans="1:3">
      <c r="A3" s="136" t="s">
        <v>299</v>
      </c>
      <c r="B3" s="137"/>
      <c r="C3" s="137"/>
    </row>
    <row r="4" spans="1:3">
      <c r="A4" s="136" t="s">
        <v>211</v>
      </c>
      <c r="B4" s="137"/>
      <c r="C4" s="137"/>
    </row>
    <row r="5" spans="1:3">
      <c r="A5" s="136" t="s">
        <v>303</v>
      </c>
      <c r="B5" s="137"/>
      <c r="C5" s="137"/>
    </row>
    <row r="6" spans="1:3">
      <c r="A6" s="136" t="s">
        <v>307</v>
      </c>
      <c r="B6" s="137"/>
      <c r="C6" s="137"/>
    </row>
    <row r="7" spans="1:3">
      <c r="A7" s="138" t="s">
        <v>311</v>
      </c>
      <c r="B7" s="137"/>
      <c r="C7" s="137"/>
    </row>
    <row r="8" spans="1:3">
      <c r="A8" s="136" t="s">
        <v>315</v>
      </c>
      <c r="B8" s="137"/>
      <c r="C8" s="137"/>
    </row>
    <row r="9" spans="1:3">
      <c r="A9" s="136" t="s">
        <v>319</v>
      </c>
      <c r="B9" s="137"/>
      <c r="C9" s="137"/>
    </row>
    <row r="10" spans="1:3">
      <c r="A10" s="136" t="s">
        <v>215</v>
      </c>
      <c r="B10" s="137"/>
      <c r="C10" s="137"/>
    </row>
    <row r="11" spans="1:3">
      <c r="A11" s="136" t="s">
        <v>323</v>
      </c>
      <c r="B11" s="137"/>
      <c r="C11" s="137"/>
    </row>
    <row r="12" spans="1:3">
      <c r="A12" s="139" t="s">
        <v>534</v>
      </c>
      <c r="B12" s="137"/>
      <c r="C12" s="137"/>
    </row>
    <row r="13" spans="1:3">
      <c r="A13" s="136" t="s">
        <v>219</v>
      </c>
      <c r="B13" s="137"/>
      <c r="C13" s="137"/>
    </row>
    <row r="14" spans="1:3">
      <c r="A14" s="136" t="s">
        <v>223</v>
      </c>
      <c r="B14" s="137"/>
      <c r="C14" s="137"/>
    </row>
    <row r="15" spans="1:3">
      <c r="A15" s="136" t="s">
        <v>327</v>
      </c>
      <c r="B15" s="137"/>
      <c r="C15" s="137"/>
    </row>
    <row r="16" spans="1:3">
      <c r="A16" s="136" t="s">
        <v>331</v>
      </c>
      <c r="B16" s="137"/>
      <c r="C16" s="137"/>
    </row>
    <row r="17" spans="1:3">
      <c r="A17" s="136" t="s">
        <v>335</v>
      </c>
      <c r="B17" s="137"/>
      <c r="C17" s="137"/>
    </row>
    <row r="18" spans="1:3">
      <c r="A18" s="139" t="s">
        <v>542</v>
      </c>
      <c r="B18" s="137"/>
      <c r="C18" s="137"/>
    </row>
    <row r="19" spans="1:3">
      <c r="A19" s="139" t="s">
        <v>546</v>
      </c>
      <c r="B19" s="137"/>
      <c r="C19" s="137"/>
    </row>
    <row r="20" spans="1:3">
      <c r="A20" s="136" t="s">
        <v>339</v>
      </c>
      <c r="B20" s="137"/>
      <c r="C20" s="137"/>
    </row>
    <row r="21" spans="1:3" ht="15.75" customHeight="1">
      <c r="A21" s="136" t="s">
        <v>343</v>
      </c>
      <c r="B21" s="137"/>
      <c r="C21" s="137"/>
    </row>
    <row r="22" spans="1:3" ht="15.75" customHeight="1">
      <c r="A22" s="136" t="s">
        <v>347</v>
      </c>
      <c r="B22" s="137"/>
      <c r="C22" s="137"/>
    </row>
    <row r="23" spans="1:3" ht="15.75" customHeight="1">
      <c r="A23" s="136" t="s">
        <v>231</v>
      </c>
      <c r="B23" s="137"/>
      <c r="C23" s="137"/>
    </row>
    <row r="24" spans="1:3" ht="15.75" customHeight="1">
      <c r="A24" s="136" t="s">
        <v>351</v>
      </c>
      <c r="B24" s="137"/>
      <c r="C24" s="137"/>
    </row>
    <row r="25" spans="1:3" ht="15.75" customHeight="1">
      <c r="A25" s="136" t="s">
        <v>355</v>
      </c>
      <c r="B25" s="137"/>
      <c r="C25" s="137"/>
    </row>
    <row r="26" spans="1:3" ht="15.75" customHeight="1">
      <c r="A26" s="136" t="s">
        <v>227</v>
      </c>
      <c r="B26" s="137"/>
      <c r="C26" s="137"/>
    </row>
    <row r="27" spans="1:3" ht="15.75" customHeight="1">
      <c r="A27" s="136" t="s">
        <v>359</v>
      </c>
      <c r="B27" s="137"/>
      <c r="C27" s="137"/>
    </row>
    <row r="28" spans="1:3" ht="15.75" customHeight="1">
      <c r="A28" s="136" t="s">
        <v>235</v>
      </c>
      <c r="B28" s="137"/>
      <c r="C28" s="137"/>
    </row>
    <row r="29" spans="1:3" ht="15.75" customHeight="1">
      <c r="A29" s="136" t="s">
        <v>363</v>
      </c>
      <c r="B29" s="137"/>
      <c r="C29" s="137"/>
    </row>
    <row r="30" spans="1:3" ht="15.75" customHeight="1">
      <c r="A30" s="139" t="s">
        <v>538</v>
      </c>
      <c r="B30" s="137"/>
      <c r="C30" s="137"/>
    </row>
    <row r="31" spans="1:3" ht="15.75" customHeight="1">
      <c r="A31" s="136" t="s">
        <v>239</v>
      </c>
      <c r="B31" s="137"/>
      <c r="C31" s="137"/>
    </row>
    <row r="32" spans="1:3" ht="15.75" customHeight="1">
      <c r="A32" s="136" t="s">
        <v>367</v>
      </c>
      <c r="B32" s="137"/>
      <c r="C32" s="137"/>
    </row>
    <row r="33" spans="1:3" ht="15.75" customHeight="1">
      <c r="A33" s="136" t="s">
        <v>371</v>
      </c>
      <c r="B33" s="137"/>
      <c r="C33" s="137"/>
    </row>
    <row r="34" spans="1:3" ht="15.75" customHeight="1">
      <c r="A34" s="139" t="s">
        <v>530</v>
      </c>
      <c r="B34" s="137"/>
      <c r="C34" s="137"/>
    </row>
    <row r="35" spans="1:3" ht="15.75" customHeight="1">
      <c r="A35" s="136" t="s">
        <v>375</v>
      </c>
      <c r="B35" s="137"/>
      <c r="C35" s="137"/>
    </row>
    <row r="36" spans="1:3" ht="15.75" customHeight="1">
      <c r="A36" s="136" t="s">
        <v>243</v>
      </c>
      <c r="B36" s="137"/>
      <c r="C36" s="137"/>
    </row>
    <row r="37" spans="1:3" ht="15.75" customHeight="1">
      <c r="A37" s="136" t="s">
        <v>379</v>
      </c>
      <c r="B37" s="137"/>
      <c r="C37" s="137"/>
    </row>
    <row r="38" spans="1:3" ht="15.75" customHeight="1">
      <c r="A38" s="136" t="s">
        <v>383</v>
      </c>
      <c r="B38" s="137"/>
      <c r="C38" s="137"/>
    </row>
    <row r="39" spans="1:3" ht="15.75" customHeight="1">
      <c r="A39" s="136" t="s">
        <v>387</v>
      </c>
      <c r="B39" s="137"/>
      <c r="C39" s="137"/>
    </row>
    <row r="40" spans="1:3" ht="15.75" customHeight="1">
      <c r="A40" s="136" t="s">
        <v>391</v>
      </c>
      <c r="B40" s="137"/>
      <c r="C40" s="137"/>
    </row>
    <row r="41" spans="1:3" ht="15.75" customHeight="1">
      <c r="A41" s="136" t="s">
        <v>247</v>
      </c>
      <c r="B41" s="137"/>
      <c r="C41" s="137"/>
    </row>
    <row r="42" spans="1:3" ht="15.75" customHeight="1">
      <c r="A42" s="136" t="s">
        <v>251</v>
      </c>
      <c r="B42" s="137"/>
      <c r="C42" s="137"/>
    </row>
    <row r="43" spans="1:3" ht="15.75" customHeight="1">
      <c r="A43" s="136" t="s">
        <v>255</v>
      </c>
      <c r="B43" s="137"/>
      <c r="C43" s="137"/>
    </row>
    <row r="44" spans="1:3" ht="15.75" customHeight="1">
      <c r="A44" s="139" t="s">
        <v>550</v>
      </c>
      <c r="B44" s="137"/>
      <c r="C44" s="137"/>
    </row>
    <row r="45" spans="1:3" ht="15.75" customHeight="1">
      <c r="A45" s="136" t="s">
        <v>395</v>
      </c>
      <c r="B45" s="137"/>
      <c r="C45" s="137"/>
    </row>
    <row r="46" spans="1:3" ht="15.75" customHeight="1">
      <c r="A46" s="136" t="s">
        <v>399</v>
      </c>
      <c r="B46" s="137"/>
      <c r="C46" s="137"/>
    </row>
    <row r="47" spans="1:3" ht="15.75" customHeight="1">
      <c r="A47" s="136" t="s">
        <v>403</v>
      </c>
      <c r="B47" s="137"/>
      <c r="C47" s="137"/>
    </row>
    <row r="48" spans="1:3" ht="15.75" customHeight="1">
      <c r="A48" s="136" t="s">
        <v>407</v>
      </c>
      <c r="B48" s="137"/>
      <c r="C48" s="137"/>
    </row>
    <row r="49" spans="1:3" ht="15.75" customHeight="1">
      <c r="A49" s="139" t="s">
        <v>554</v>
      </c>
      <c r="B49" s="137"/>
      <c r="C49" s="137"/>
    </row>
    <row r="50" spans="1:3" ht="15.75" customHeight="1">
      <c r="A50" s="140" t="s">
        <v>457</v>
      </c>
      <c r="B50" s="137"/>
      <c r="C50" s="137"/>
    </row>
    <row r="51" spans="1:3" ht="15.75" customHeight="1">
      <c r="A51" s="141" t="s">
        <v>277</v>
      </c>
      <c r="B51" s="137"/>
      <c r="C51" s="137"/>
    </row>
    <row r="52" spans="1:3" ht="15.75" customHeight="1">
      <c r="A52" s="141" t="s">
        <v>281</v>
      </c>
      <c r="B52" s="137"/>
      <c r="C52" s="137"/>
    </row>
    <row r="53" spans="1:3" ht="15.75" customHeight="1">
      <c r="A53" s="142" t="s">
        <v>989</v>
      </c>
      <c r="B53" s="137"/>
      <c r="C53" s="137"/>
    </row>
    <row r="54" spans="1:3" ht="15.75" customHeight="1">
      <c r="A54" s="142" t="s">
        <v>990</v>
      </c>
      <c r="B54" s="137"/>
      <c r="C54" s="137"/>
    </row>
    <row r="55" spans="1:3" ht="15.75" customHeight="1">
      <c r="A55" s="134" t="s">
        <v>589</v>
      </c>
      <c r="B55" s="134"/>
      <c r="C55" s="134"/>
    </row>
    <row r="56" spans="1:3" ht="15.75" customHeight="1">
      <c r="A56" s="141" t="s">
        <v>285</v>
      </c>
      <c r="B56" s="137"/>
      <c r="C56" s="137"/>
    </row>
    <row r="57" spans="1:3" ht="15.75" customHeight="1">
      <c r="A57" s="141" t="s">
        <v>289</v>
      </c>
      <c r="B57" s="137"/>
      <c r="C57" s="137"/>
    </row>
    <row r="58" spans="1:3" ht="15.75" customHeight="1">
      <c r="A58" s="141" t="s">
        <v>263</v>
      </c>
      <c r="B58" s="137"/>
      <c r="C58" s="137"/>
    </row>
    <row r="59" spans="1:3" ht="15.75" customHeight="1">
      <c r="A59" s="141" t="s">
        <v>267</v>
      </c>
      <c r="B59" s="137"/>
      <c r="C59" s="137"/>
    </row>
    <row r="60" spans="1:3" ht="15.75" customHeight="1">
      <c r="A60" s="143" t="s">
        <v>461</v>
      </c>
      <c r="B60" s="137"/>
      <c r="C60" s="137"/>
    </row>
    <row r="61" spans="1:3" ht="15.75" customHeight="1">
      <c r="A61" s="143" t="s">
        <v>477</v>
      </c>
      <c r="B61" s="137"/>
      <c r="C61" s="137"/>
    </row>
    <row r="62" spans="1:3" ht="15.75" customHeight="1">
      <c r="A62" s="141" t="s">
        <v>270</v>
      </c>
      <c r="B62" s="137"/>
      <c r="C62" s="137"/>
    </row>
    <row r="63" spans="1:3" ht="15.75" customHeight="1">
      <c r="A63" s="141" t="s">
        <v>273</v>
      </c>
      <c r="B63" s="137"/>
      <c r="C63" s="137"/>
    </row>
    <row r="64" spans="1:3" ht="15.75" customHeight="1">
      <c r="A64" s="143" t="s">
        <v>465</v>
      </c>
      <c r="B64" s="137"/>
      <c r="C64" s="137"/>
    </row>
    <row r="65" spans="1:3" ht="15.75" customHeight="1">
      <c r="A65" s="143" t="s">
        <v>469</v>
      </c>
      <c r="B65" s="137"/>
      <c r="C65" s="137"/>
    </row>
    <row r="66" spans="1:3" ht="15.75" customHeight="1">
      <c r="A66" s="143" t="s">
        <v>473</v>
      </c>
      <c r="B66" s="137"/>
      <c r="C66" s="137"/>
    </row>
    <row r="67" spans="1:3" ht="15.75" customHeight="1">
      <c r="A67" s="143" t="s">
        <v>481</v>
      </c>
      <c r="B67" s="137"/>
      <c r="C67" s="137"/>
    </row>
    <row r="68" spans="1:3" ht="15.75" customHeight="1">
      <c r="A68" s="136" t="s">
        <v>259</v>
      </c>
      <c r="B68" s="137"/>
      <c r="C68" s="137"/>
    </row>
  </sheetData>
  <pageMargins left="0.511811024" right="0.511811024" top="0.78740157499999996" bottom="0.78740157499999996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6923C"/>
  </sheetPr>
  <dimension ref="A1:B158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90.28515625" customWidth="1"/>
    <col min="2" max="6" width="8.7109375" customWidth="1"/>
  </cols>
  <sheetData>
    <row r="1" spans="1:2">
      <c r="A1" s="144" t="s">
        <v>951</v>
      </c>
      <c r="B1" s="144" t="s">
        <v>993</v>
      </c>
    </row>
    <row r="2" spans="1:2">
      <c r="A2" s="145" t="s">
        <v>907</v>
      </c>
      <c r="B2" s="76">
        <v>1</v>
      </c>
    </row>
    <row r="3" spans="1:2">
      <c r="A3" s="145" t="s">
        <v>686</v>
      </c>
      <c r="B3" s="76">
        <v>1</v>
      </c>
    </row>
    <row r="4" spans="1:2">
      <c r="A4" s="145" t="s">
        <v>666</v>
      </c>
      <c r="B4" s="76">
        <v>1</v>
      </c>
    </row>
    <row r="5" spans="1:2">
      <c r="A5" s="145" t="s">
        <v>855</v>
      </c>
      <c r="B5" s="76">
        <v>1</v>
      </c>
    </row>
    <row r="6" spans="1:2">
      <c r="A6" s="145" t="s">
        <v>909</v>
      </c>
      <c r="B6" s="76">
        <v>1</v>
      </c>
    </row>
    <row r="7" spans="1:2">
      <c r="A7" s="145" t="s">
        <v>668</v>
      </c>
      <c r="B7" s="76">
        <v>1</v>
      </c>
    </row>
    <row r="8" spans="1:2">
      <c r="A8" s="145" t="s">
        <v>857</v>
      </c>
      <c r="B8" s="76">
        <v>1</v>
      </c>
    </row>
    <row r="9" spans="1:2">
      <c r="A9" s="145" t="s">
        <v>911</v>
      </c>
      <c r="B9" s="76">
        <v>1</v>
      </c>
    </row>
    <row r="10" spans="1:2">
      <c r="A10" s="145" t="s">
        <v>670</v>
      </c>
      <c r="B10" s="76">
        <v>1</v>
      </c>
    </row>
    <row r="11" spans="1:2">
      <c r="A11" s="145" t="s">
        <v>859</v>
      </c>
      <c r="B11" s="76">
        <v>1</v>
      </c>
    </row>
    <row r="12" spans="1:2">
      <c r="A12" s="145" t="s">
        <v>672</v>
      </c>
      <c r="B12" s="76">
        <v>1</v>
      </c>
    </row>
    <row r="13" spans="1:2">
      <c r="A13" s="145" t="s">
        <v>861</v>
      </c>
      <c r="B13" s="76">
        <v>1</v>
      </c>
    </row>
    <row r="14" spans="1:2">
      <c r="A14" s="145" t="s">
        <v>702</v>
      </c>
      <c r="B14" s="76">
        <v>1</v>
      </c>
    </row>
    <row r="15" spans="1:2">
      <c r="A15" s="145" t="s">
        <v>863</v>
      </c>
      <c r="B15" s="76">
        <v>1</v>
      </c>
    </row>
    <row r="16" spans="1:2">
      <c r="A16" s="145" t="s">
        <v>937</v>
      </c>
      <c r="B16" s="76">
        <v>1</v>
      </c>
    </row>
    <row r="17" spans="1:2">
      <c r="A17" s="145" t="s">
        <v>865</v>
      </c>
      <c r="B17" s="76">
        <v>1</v>
      </c>
    </row>
    <row r="18" spans="1:2">
      <c r="A18" s="145" t="s">
        <v>704</v>
      </c>
      <c r="B18" s="76">
        <v>1</v>
      </c>
    </row>
    <row r="19" spans="1:2">
      <c r="A19" s="145" t="s">
        <v>941</v>
      </c>
      <c r="B19" s="76">
        <v>1</v>
      </c>
    </row>
    <row r="20" spans="1:2">
      <c r="A20" s="145" t="s">
        <v>706</v>
      </c>
      <c r="B20" s="76">
        <v>1</v>
      </c>
    </row>
    <row r="21" spans="1:2" ht="15.75" customHeight="1">
      <c r="A21" s="145" t="s">
        <v>867</v>
      </c>
      <c r="B21" s="76">
        <v>1</v>
      </c>
    </row>
    <row r="22" spans="1:2" ht="15.75" customHeight="1">
      <c r="A22" s="145" t="s">
        <v>708</v>
      </c>
      <c r="B22" s="76">
        <v>1</v>
      </c>
    </row>
    <row r="23" spans="1:2" ht="15.75" customHeight="1">
      <c r="A23" s="145" t="s">
        <v>939</v>
      </c>
      <c r="B23" s="76">
        <v>1</v>
      </c>
    </row>
    <row r="24" spans="1:2" ht="15.75" customHeight="1">
      <c r="A24" s="145" t="s">
        <v>632</v>
      </c>
      <c r="B24" s="76">
        <v>1</v>
      </c>
    </row>
    <row r="25" spans="1:2" ht="15.75" customHeight="1">
      <c r="A25" s="145" t="s">
        <v>774</v>
      </c>
      <c r="B25" s="76">
        <v>1</v>
      </c>
    </row>
    <row r="26" spans="1:2" ht="15.75" customHeight="1">
      <c r="A26" s="145" t="s">
        <v>778</v>
      </c>
      <c r="B26" s="76">
        <v>1</v>
      </c>
    </row>
    <row r="27" spans="1:2" ht="15.75" customHeight="1">
      <c r="A27" s="145" t="s">
        <v>766</v>
      </c>
      <c r="B27" s="76">
        <v>1</v>
      </c>
    </row>
    <row r="28" spans="1:2" ht="15.75" customHeight="1">
      <c r="A28" s="145" t="s">
        <v>716</v>
      </c>
      <c r="B28" s="76">
        <v>1</v>
      </c>
    </row>
    <row r="29" spans="1:2" ht="15.75" customHeight="1">
      <c r="A29" s="145" t="s">
        <v>642</v>
      </c>
      <c r="B29" s="76">
        <v>1</v>
      </c>
    </row>
    <row r="30" spans="1:2" ht="15.75" customHeight="1">
      <c r="A30" s="145" t="s">
        <v>770</v>
      </c>
      <c r="B30" s="76">
        <v>1</v>
      </c>
    </row>
    <row r="31" spans="1:2" ht="15.75" customHeight="1">
      <c r="A31" s="145" t="s">
        <v>722</v>
      </c>
      <c r="B31" s="76">
        <v>1</v>
      </c>
    </row>
    <row r="32" spans="1:2" ht="15.75" customHeight="1">
      <c r="A32" s="145" t="s">
        <v>732</v>
      </c>
      <c r="B32" s="76">
        <v>1</v>
      </c>
    </row>
    <row r="33" spans="1:2" ht="15.75" customHeight="1">
      <c r="A33" s="145" t="s">
        <v>726</v>
      </c>
      <c r="B33" s="76">
        <v>1</v>
      </c>
    </row>
    <row r="34" spans="1:2" ht="15.75" customHeight="1">
      <c r="A34" s="145" t="s">
        <v>736</v>
      </c>
      <c r="B34" s="76">
        <v>1</v>
      </c>
    </row>
    <row r="35" spans="1:2" ht="15.75" customHeight="1">
      <c r="A35" s="145" t="s">
        <v>994</v>
      </c>
      <c r="B35" s="76">
        <v>1</v>
      </c>
    </row>
    <row r="36" spans="1:2" ht="15.75" customHeight="1">
      <c r="A36" s="145" t="s">
        <v>887</v>
      </c>
      <c r="B36" s="76">
        <v>1</v>
      </c>
    </row>
    <row r="37" spans="1:2" ht="15.75" customHeight="1">
      <c r="A37" s="145" t="s">
        <v>891</v>
      </c>
      <c r="B37" s="76">
        <v>1</v>
      </c>
    </row>
    <row r="38" spans="1:2" ht="15.75" customHeight="1">
      <c r="A38" s="145" t="s">
        <v>648</v>
      </c>
      <c r="B38" s="76">
        <v>1</v>
      </c>
    </row>
    <row r="39" spans="1:2" ht="15.75" customHeight="1">
      <c r="A39" s="145" t="s">
        <v>844</v>
      </c>
      <c r="B39" s="76">
        <v>1</v>
      </c>
    </row>
    <row r="40" spans="1:2" ht="15.75" customHeight="1">
      <c r="A40" s="145" t="s">
        <v>680</v>
      </c>
      <c r="B40" s="76">
        <v>1</v>
      </c>
    </row>
    <row r="41" spans="1:2" ht="15.75" customHeight="1">
      <c r="A41" s="145" t="s">
        <v>682</v>
      </c>
      <c r="B41" s="76">
        <v>1</v>
      </c>
    </row>
    <row r="42" spans="1:2" ht="15.75" customHeight="1">
      <c r="A42" s="145" t="s">
        <v>688</v>
      </c>
      <c r="B42" s="76">
        <v>1</v>
      </c>
    </row>
    <row r="43" spans="1:2" ht="15.75" customHeight="1">
      <c r="A43" s="145" t="s">
        <v>690</v>
      </c>
      <c r="B43" s="76">
        <v>1</v>
      </c>
    </row>
    <row r="44" spans="1:2" ht="15.75" customHeight="1">
      <c r="A44" s="145" t="s">
        <v>692</v>
      </c>
      <c r="B44" s="76">
        <v>1</v>
      </c>
    </row>
    <row r="45" spans="1:2" ht="15.75" customHeight="1">
      <c r="A45" s="145" t="s">
        <v>694</v>
      </c>
      <c r="B45" s="76">
        <v>1</v>
      </c>
    </row>
    <row r="46" spans="1:2" ht="15.75" customHeight="1">
      <c r="A46" s="145" t="s">
        <v>696</v>
      </c>
      <c r="B46" s="76">
        <v>1</v>
      </c>
    </row>
    <row r="47" spans="1:2" ht="15.75" customHeight="1">
      <c r="A47" s="145" t="s">
        <v>698</v>
      </c>
      <c r="B47" s="76">
        <v>1</v>
      </c>
    </row>
    <row r="48" spans="1:2" ht="15.75" customHeight="1">
      <c r="A48" s="145" t="s">
        <v>674</v>
      </c>
      <c r="B48" s="76">
        <v>1</v>
      </c>
    </row>
    <row r="49" spans="1:2" ht="15.75" customHeight="1">
      <c r="A49" s="145" t="s">
        <v>676</v>
      </c>
      <c r="B49" s="76">
        <v>1</v>
      </c>
    </row>
    <row r="50" spans="1:2" ht="15.75" customHeight="1">
      <c r="A50" s="145" t="s">
        <v>776</v>
      </c>
      <c r="B50" s="76">
        <v>1</v>
      </c>
    </row>
    <row r="51" spans="1:2" ht="15.75" customHeight="1">
      <c r="A51" s="145" t="s">
        <v>780</v>
      </c>
      <c r="B51" s="76">
        <v>1</v>
      </c>
    </row>
    <row r="52" spans="1:2" ht="15.75" customHeight="1">
      <c r="A52" s="145" t="s">
        <v>768</v>
      </c>
      <c r="B52" s="76">
        <v>1</v>
      </c>
    </row>
    <row r="53" spans="1:2" ht="15.75" customHeight="1">
      <c r="A53" s="145" t="s">
        <v>718</v>
      </c>
      <c r="B53" s="76">
        <v>1</v>
      </c>
    </row>
    <row r="54" spans="1:2" ht="15.75" customHeight="1">
      <c r="A54" s="145" t="s">
        <v>644</v>
      </c>
      <c r="B54" s="76">
        <v>1</v>
      </c>
    </row>
    <row r="55" spans="1:2" ht="15.75" customHeight="1">
      <c r="A55" s="145" t="s">
        <v>772</v>
      </c>
      <c r="B55" s="76">
        <v>1</v>
      </c>
    </row>
    <row r="56" spans="1:2" ht="15.75" customHeight="1">
      <c r="A56" s="145" t="s">
        <v>724</v>
      </c>
      <c r="B56" s="76">
        <v>1</v>
      </c>
    </row>
    <row r="57" spans="1:2" ht="15.75" customHeight="1">
      <c r="A57" s="145" t="s">
        <v>734</v>
      </c>
      <c r="B57" s="76">
        <v>1</v>
      </c>
    </row>
    <row r="58" spans="1:2" ht="15.75" customHeight="1">
      <c r="A58" s="145" t="s">
        <v>728</v>
      </c>
      <c r="B58" s="76">
        <v>1</v>
      </c>
    </row>
    <row r="59" spans="1:2" ht="15.75" customHeight="1">
      <c r="A59" s="145" t="s">
        <v>738</v>
      </c>
      <c r="B59" s="76">
        <v>1</v>
      </c>
    </row>
    <row r="60" spans="1:2" ht="15.75" customHeight="1">
      <c r="A60" s="145" t="s">
        <v>889</v>
      </c>
      <c r="B60" s="76">
        <v>1</v>
      </c>
    </row>
    <row r="61" spans="1:2" ht="15.75" customHeight="1">
      <c r="A61" s="145" t="s">
        <v>893</v>
      </c>
      <c r="B61" s="76">
        <v>1</v>
      </c>
    </row>
    <row r="62" spans="1:2" ht="15.75" customHeight="1">
      <c r="A62" s="145" t="s">
        <v>714</v>
      </c>
      <c r="B62" s="76">
        <v>1</v>
      </c>
    </row>
    <row r="63" spans="1:2" ht="15.75" customHeight="1">
      <c r="A63" s="145" t="s">
        <v>634</v>
      </c>
      <c r="B63" s="76">
        <v>1</v>
      </c>
    </row>
    <row r="64" spans="1:2" ht="15.75" customHeight="1">
      <c r="A64" s="145" t="s">
        <v>650</v>
      </c>
      <c r="B64" s="76">
        <v>1</v>
      </c>
    </row>
    <row r="65" spans="1:2" ht="15.75" customHeight="1">
      <c r="A65" s="145" t="s">
        <v>847</v>
      </c>
      <c r="B65" s="76">
        <v>1</v>
      </c>
    </row>
    <row r="66" spans="1:2" ht="15.75" customHeight="1">
      <c r="A66" s="145" t="s">
        <v>678</v>
      </c>
      <c r="B66" s="76">
        <v>1</v>
      </c>
    </row>
    <row r="67" spans="1:2" ht="15.75" customHeight="1">
      <c r="A67" s="145" t="s">
        <v>712</v>
      </c>
      <c r="B67" s="76">
        <v>1</v>
      </c>
    </row>
    <row r="68" spans="1:2" ht="15.75" customHeight="1">
      <c r="A68" s="145" t="s">
        <v>710</v>
      </c>
      <c r="B68" s="76">
        <v>1</v>
      </c>
    </row>
    <row r="69" spans="1:2" ht="15.75" customHeight="1">
      <c r="A69" s="145" t="s">
        <v>720</v>
      </c>
      <c r="B69" s="76">
        <v>1</v>
      </c>
    </row>
    <row r="70" spans="1:2" ht="15.75" customHeight="1">
      <c r="A70" s="145" t="s">
        <v>646</v>
      </c>
      <c r="B70" s="76">
        <v>1</v>
      </c>
    </row>
    <row r="71" spans="1:2" ht="15.75" customHeight="1">
      <c r="A71" s="145" t="s">
        <v>877</v>
      </c>
      <c r="B71" s="76">
        <v>1</v>
      </c>
    </row>
    <row r="72" spans="1:2" ht="15.75" customHeight="1">
      <c r="A72" s="145" t="s">
        <v>879</v>
      </c>
      <c r="B72" s="76">
        <v>1</v>
      </c>
    </row>
    <row r="73" spans="1:2" ht="15.75" customHeight="1">
      <c r="A73" s="145" t="s">
        <v>730</v>
      </c>
      <c r="B73" s="76">
        <v>1</v>
      </c>
    </row>
    <row r="74" spans="1:2" ht="15.75" customHeight="1">
      <c r="A74" s="145" t="s">
        <v>885</v>
      </c>
      <c r="B74" s="76">
        <v>1</v>
      </c>
    </row>
    <row r="75" spans="1:2" ht="15.75" customHeight="1">
      <c r="A75" s="145" t="s">
        <v>895</v>
      </c>
      <c r="B75" s="76">
        <v>1</v>
      </c>
    </row>
    <row r="76" spans="1:2" ht="15.75" customHeight="1">
      <c r="A76" s="145" t="s">
        <v>636</v>
      </c>
      <c r="B76" s="76">
        <v>1</v>
      </c>
    </row>
    <row r="77" spans="1:2" ht="15.75" customHeight="1">
      <c r="A77" s="145" t="s">
        <v>652</v>
      </c>
      <c r="B77" s="76">
        <v>1</v>
      </c>
    </row>
    <row r="78" spans="1:2" ht="15.75" customHeight="1">
      <c r="A78" s="145" t="s">
        <v>849</v>
      </c>
      <c r="B78" s="76">
        <v>1</v>
      </c>
    </row>
    <row r="79" spans="1:2" ht="15.75" customHeight="1">
      <c r="A79" s="145" t="s">
        <v>875</v>
      </c>
      <c r="B79" s="76">
        <v>1</v>
      </c>
    </row>
    <row r="80" spans="1:2" ht="15.75" customHeight="1">
      <c r="A80" s="145" t="s">
        <v>883</v>
      </c>
      <c r="B80" s="76">
        <v>1</v>
      </c>
    </row>
    <row r="81" spans="1:2" ht="15.75" customHeight="1">
      <c r="A81" s="145" t="s">
        <v>881</v>
      </c>
      <c r="B81" s="76">
        <v>1</v>
      </c>
    </row>
    <row r="82" spans="1:2" ht="15.75" customHeight="1">
      <c r="A82" s="145" t="s">
        <v>700</v>
      </c>
      <c r="B82" s="76">
        <v>1</v>
      </c>
    </row>
    <row r="83" spans="1:2" ht="15.75" customHeight="1">
      <c r="A83" s="145" t="s">
        <v>654</v>
      </c>
      <c r="B83" s="76">
        <v>1</v>
      </c>
    </row>
    <row r="84" spans="1:2" ht="15.75" customHeight="1">
      <c r="A84" s="145" t="s">
        <v>851</v>
      </c>
      <c r="B84" s="76">
        <v>1</v>
      </c>
    </row>
    <row r="85" spans="1:2" ht="15.75" customHeight="1">
      <c r="A85" s="145" t="s">
        <v>897</v>
      </c>
      <c r="B85" s="76">
        <v>1</v>
      </c>
    </row>
    <row r="86" spans="1:2" ht="15.75" customHeight="1">
      <c r="A86" s="145" t="s">
        <v>871</v>
      </c>
      <c r="B86" s="76">
        <v>1</v>
      </c>
    </row>
    <row r="87" spans="1:2" ht="15.75" customHeight="1">
      <c r="A87" s="145" t="s">
        <v>656</v>
      </c>
      <c r="B87" s="76">
        <v>1</v>
      </c>
    </row>
    <row r="88" spans="1:2" ht="15.75" customHeight="1">
      <c r="A88" s="145" t="s">
        <v>899</v>
      </c>
      <c r="B88" s="76">
        <v>1</v>
      </c>
    </row>
    <row r="89" spans="1:2" ht="15.75" customHeight="1">
      <c r="A89" s="145" t="s">
        <v>638</v>
      </c>
      <c r="B89" s="76">
        <v>1</v>
      </c>
    </row>
    <row r="90" spans="1:2" ht="15.75" customHeight="1">
      <c r="A90" s="145" t="s">
        <v>658</v>
      </c>
      <c r="B90" s="76">
        <v>1</v>
      </c>
    </row>
    <row r="91" spans="1:2" ht="15.75" customHeight="1">
      <c r="A91" s="145" t="s">
        <v>853</v>
      </c>
      <c r="B91" s="76">
        <v>1</v>
      </c>
    </row>
    <row r="92" spans="1:2" ht="15.75" customHeight="1">
      <c r="A92" s="145" t="s">
        <v>901</v>
      </c>
      <c r="B92" s="76">
        <v>1</v>
      </c>
    </row>
    <row r="93" spans="1:2" ht="15.75" customHeight="1">
      <c r="A93" s="145" t="s">
        <v>684</v>
      </c>
      <c r="B93" s="76">
        <v>1</v>
      </c>
    </row>
    <row r="94" spans="1:2" ht="15.75" customHeight="1">
      <c r="A94" s="145" t="s">
        <v>660</v>
      </c>
      <c r="B94" s="76">
        <v>1</v>
      </c>
    </row>
    <row r="95" spans="1:2" ht="15.75" customHeight="1">
      <c r="A95" s="145" t="s">
        <v>929</v>
      </c>
      <c r="B95" s="76">
        <v>1</v>
      </c>
    </row>
    <row r="96" spans="1:2" ht="15.75" customHeight="1">
      <c r="A96" s="145" t="s">
        <v>903</v>
      </c>
      <c r="B96" s="76">
        <v>1</v>
      </c>
    </row>
    <row r="97" spans="1:2" ht="15.75" customHeight="1">
      <c r="A97" s="145" t="s">
        <v>640</v>
      </c>
      <c r="B97" s="76">
        <v>1</v>
      </c>
    </row>
    <row r="98" spans="1:2" ht="15.75" customHeight="1">
      <c r="A98" s="145" t="s">
        <v>662</v>
      </c>
      <c r="B98" s="76">
        <v>1</v>
      </c>
    </row>
    <row r="99" spans="1:2" ht="15.75" customHeight="1">
      <c r="A99" s="145" t="s">
        <v>931</v>
      </c>
      <c r="B99" s="76">
        <v>1</v>
      </c>
    </row>
    <row r="100" spans="1:2" ht="15.75" customHeight="1">
      <c r="A100" s="145" t="s">
        <v>905</v>
      </c>
      <c r="B100" s="76">
        <v>1</v>
      </c>
    </row>
    <row r="101" spans="1:2" ht="15.75" customHeight="1">
      <c r="A101" s="145" t="s">
        <v>873</v>
      </c>
      <c r="B101" s="76">
        <v>1</v>
      </c>
    </row>
    <row r="102" spans="1:2" ht="15.75" customHeight="1">
      <c r="A102" s="145" t="s">
        <v>664</v>
      </c>
      <c r="B102" s="76">
        <v>1</v>
      </c>
    </row>
    <row r="103" spans="1:2" ht="15.75" customHeight="1">
      <c r="A103" s="145" t="s">
        <v>933</v>
      </c>
      <c r="B103" s="76">
        <v>1</v>
      </c>
    </row>
    <row r="104" spans="1:2" ht="15.75" customHeight="1">
      <c r="A104" s="145" t="s">
        <v>995</v>
      </c>
      <c r="B104" s="76">
        <v>1</v>
      </c>
    </row>
    <row r="105" spans="1:2" ht="15.75" customHeight="1">
      <c r="A105" s="145" t="s">
        <v>996</v>
      </c>
      <c r="B105" s="76">
        <v>1</v>
      </c>
    </row>
    <row r="106" spans="1:2" ht="15.75" customHeight="1">
      <c r="A106" s="145" t="s">
        <v>840</v>
      </c>
      <c r="B106" s="76">
        <v>1</v>
      </c>
    </row>
    <row r="107" spans="1:2" ht="15.75" customHeight="1">
      <c r="A107" s="145" t="s">
        <v>869</v>
      </c>
      <c r="B107" s="76">
        <v>1</v>
      </c>
    </row>
    <row r="108" spans="1:2" ht="15.75" customHeight="1">
      <c r="A108" s="145" t="s">
        <v>917</v>
      </c>
      <c r="B108" s="76">
        <v>1</v>
      </c>
    </row>
    <row r="109" spans="1:2" ht="15.75" customHeight="1">
      <c r="A109" s="145" t="s">
        <v>919</v>
      </c>
      <c r="B109" s="76">
        <v>1</v>
      </c>
    </row>
    <row r="110" spans="1:2" ht="15.75" customHeight="1">
      <c r="A110" s="145" t="s">
        <v>915</v>
      </c>
      <c r="B110" s="76">
        <v>1</v>
      </c>
    </row>
    <row r="111" spans="1:2" ht="15.75" customHeight="1">
      <c r="A111" s="145" t="s">
        <v>921</v>
      </c>
      <c r="B111" s="76">
        <v>1</v>
      </c>
    </row>
    <row r="112" spans="1:2" ht="15.75" customHeight="1">
      <c r="A112" s="145" t="s">
        <v>923</v>
      </c>
      <c r="B112" s="76">
        <v>1</v>
      </c>
    </row>
    <row r="113" spans="1:2" ht="15.75" customHeight="1">
      <c r="A113" s="145" t="s">
        <v>925</v>
      </c>
      <c r="B113" s="76">
        <v>1</v>
      </c>
    </row>
    <row r="114" spans="1:2" ht="15.75" customHeight="1">
      <c r="A114" s="145" t="s">
        <v>927</v>
      </c>
      <c r="B114" s="76">
        <v>1</v>
      </c>
    </row>
    <row r="115" spans="1:2" ht="15.75" customHeight="1">
      <c r="A115" s="145" t="s">
        <v>913</v>
      </c>
      <c r="B115" s="76">
        <v>1</v>
      </c>
    </row>
    <row r="116" spans="1:2" ht="15.75" customHeight="1">
      <c r="A116" s="145" t="s">
        <v>935</v>
      </c>
      <c r="B116" s="76">
        <v>1</v>
      </c>
    </row>
    <row r="117" spans="1:2" ht="15.75" customHeight="1">
      <c r="A117" s="145" t="s">
        <v>782</v>
      </c>
      <c r="B117" s="76">
        <v>1</v>
      </c>
    </row>
    <row r="118" spans="1:2" ht="15.75" customHeight="1">
      <c r="A118" s="145" t="s">
        <v>784</v>
      </c>
      <c r="B118" s="76">
        <v>1</v>
      </c>
    </row>
    <row r="119" spans="1:2" ht="15.75" customHeight="1">
      <c r="A119" s="145" t="s">
        <v>740</v>
      </c>
      <c r="B119" s="76">
        <v>1</v>
      </c>
    </row>
    <row r="120" spans="1:2" ht="15.75" customHeight="1">
      <c r="A120" s="145" t="s">
        <v>786</v>
      </c>
      <c r="B120" s="76">
        <v>1</v>
      </c>
    </row>
    <row r="121" spans="1:2" ht="15.75" customHeight="1">
      <c r="A121" s="145" t="s">
        <v>788</v>
      </c>
      <c r="B121" s="76">
        <v>1</v>
      </c>
    </row>
    <row r="122" spans="1:2" ht="15.75" customHeight="1">
      <c r="A122" s="145" t="s">
        <v>790</v>
      </c>
      <c r="B122" s="76">
        <v>1</v>
      </c>
    </row>
    <row r="123" spans="1:2" ht="15.75" customHeight="1">
      <c r="A123" s="145" t="s">
        <v>792</v>
      </c>
      <c r="B123" s="76">
        <v>1</v>
      </c>
    </row>
    <row r="124" spans="1:2" ht="15.75" customHeight="1">
      <c r="A124" s="145" t="s">
        <v>794</v>
      </c>
      <c r="B124" s="76">
        <v>1</v>
      </c>
    </row>
    <row r="125" spans="1:2" ht="15.75" customHeight="1">
      <c r="A125" s="145" t="s">
        <v>742</v>
      </c>
      <c r="B125" s="76">
        <v>1</v>
      </c>
    </row>
    <row r="126" spans="1:2" ht="15.75" customHeight="1">
      <c r="A126" s="145" t="s">
        <v>796</v>
      </c>
      <c r="B126" s="76">
        <v>1</v>
      </c>
    </row>
    <row r="127" spans="1:2" ht="15.75" customHeight="1">
      <c r="A127" s="145" t="s">
        <v>744</v>
      </c>
      <c r="B127" s="76">
        <v>1</v>
      </c>
    </row>
    <row r="128" spans="1:2" ht="15.75" customHeight="1">
      <c r="A128" s="145" t="s">
        <v>746</v>
      </c>
      <c r="B128" s="76">
        <v>1</v>
      </c>
    </row>
    <row r="129" spans="1:2" ht="15.75" customHeight="1">
      <c r="A129" s="145" t="s">
        <v>798</v>
      </c>
      <c r="B129" s="76">
        <v>1</v>
      </c>
    </row>
    <row r="130" spans="1:2" ht="15.75" customHeight="1">
      <c r="A130" s="145" t="s">
        <v>800</v>
      </c>
      <c r="B130" s="76">
        <v>1</v>
      </c>
    </row>
    <row r="131" spans="1:2" ht="15.75" customHeight="1">
      <c r="A131" s="145" t="s">
        <v>802</v>
      </c>
      <c r="B131" s="76">
        <v>1</v>
      </c>
    </row>
    <row r="132" spans="1:2" ht="15.75" customHeight="1">
      <c r="A132" s="145" t="s">
        <v>804</v>
      </c>
      <c r="B132" s="76">
        <v>1</v>
      </c>
    </row>
    <row r="133" spans="1:2" ht="15.75" customHeight="1">
      <c r="A133" s="145" t="s">
        <v>806</v>
      </c>
      <c r="B133" s="76">
        <v>1</v>
      </c>
    </row>
    <row r="134" spans="1:2" ht="15.75" customHeight="1">
      <c r="A134" s="145" t="s">
        <v>808</v>
      </c>
      <c r="B134" s="76">
        <v>1</v>
      </c>
    </row>
    <row r="135" spans="1:2" ht="15.75" customHeight="1">
      <c r="A135" s="145" t="s">
        <v>750</v>
      </c>
      <c r="B135" s="76">
        <v>1</v>
      </c>
    </row>
    <row r="136" spans="1:2" ht="15.75" customHeight="1">
      <c r="A136" s="145" t="s">
        <v>810</v>
      </c>
      <c r="B136" s="76">
        <v>1</v>
      </c>
    </row>
    <row r="137" spans="1:2" ht="15.75" customHeight="1">
      <c r="A137" s="145" t="s">
        <v>812</v>
      </c>
      <c r="B137" s="76">
        <v>1</v>
      </c>
    </row>
    <row r="138" spans="1:2" ht="15.75" customHeight="1">
      <c r="A138" s="145" t="s">
        <v>748</v>
      </c>
      <c r="B138" s="76">
        <v>1</v>
      </c>
    </row>
    <row r="139" spans="1:2" ht="15.75" customHeight="1">
      <c r="A139" s="145" t="s">
        <v>814</v>
      </c>
      <c r="B139" s="76">
        <v>1</v>
      </c>
    </row>
    <row r="140" spans="1:2" ht="15.75" customHeight="1">
      <c r="A140" s="145" t="s">
        <v>752</v>
      </c>
      <c r="B140" s="76">
        <v>1</v>
      </c>
    </row>
    <row r="141" spans="1:2" ht="15.75" customHeight="1">
      <c r="A141" s="145" t="s">
        <v>816</v>
      </c>
      <c r="B141" s="76">
        <v>1</v>
      </c>
    </row>
    <row r="142" spans="1:2" ht="15.75" customHeight="1">
      <c r="A142" s="145" t="s">
        <v>754</v>
      </c>
      <c r="B142" s="76">
        <v>1</v>
      </c>
    </row>
    <row r="143" spans="1:2" ht="15.75" customHeight="1">
      <c r="A143" s="145" t="s">
        <v>818</v>
      </c>
      <c r="B143" s="76">
        <v>1</v>
      </c>
    </row>
    <row r="144" spans="1:2" ht="15.75" customHeight="1">
      <c r="A144" s="145" t="s">
        <v>820</v>
      </c>
      <c r="B144" s="76">
        <v>1</v>
      </c>
    </row>
    <row r="145" spans="1:2" ht="15.75" customHeight="1">
      <c r="A145" s="145" t="s">
        <v>822</v>
      </c>
      <c r="B145" s="76">
        <v>1</v>
      </c>
    </row>
    <row r="146" spans="1:2" ht="15.75" customHeight="1">
      <c r="A146" s="145" t="s">
        <v>756</v>
      </c>
      <c r="B146" s="76">
        <v>1</v>
      </c>
    </row>
    <row r="147" spans="1:2" ht="15.75" customHeight="1">
      <c r="A147" s="145" t="s">
        <v>824</v>
      </c>
      <c r="B147" s="76">
        <v>1</v>
      </c>
    </row>
    <row r="148" spans="1:2" ht="15.75" customHeight="1">
      <c r="A148" s="145" t="s">
        <v>826</v>
      </c>
      <c r="B148" s="76">
        <v>1</v>
      </c>
    </row>
    <row r="149" spans="1:2" ht="15.75" customHeight="1">
      <c r="A149" s="145" t="s">
        <v>828</v>
      </c>
      <c r="B149" s="76">
        <v>1</v>
      </c>
    </row>
    <row r="150" spans="1:2" ht="15.75" customHeight="1">
      <c r="A150" s="145" t="s">
        <v>830</v>
      </c>
      <c r="B150" s="76">
        <v>1</v>
      </c>
    </row>
    <row r="151" spans="1:2" ht="15.75" customHeight="1">
      <c r="A151" s="145" t="s">
        <v>758</v>
      </c>
      <c r="B151" s="76">
        <v>1</v>
      </c>
    </row>
    <row r="152" spans="1:2" ht="15.75" customHeight="1">
      <c r="A152" s="145" t="s">
        <v>760</v>
      </c>
      <c r="B152" s="76">
        <v>1</v>
      </c>
    </row>
    <row r="153" spans="1:2" ht="15.75" customHeight="1">
      <c r="A153" s="145" t="s">
        <v>762</v>
      </c>
      <c r="B153" s="76">
        <v>1</v>
      </c>
    </row>
    <row r="154" spans="1:2" ht="15.75" customHeight="1">
      <c r="A154" s="145" t="s">
        <v>832</v>
      </c>
      <c r="B154" s="76">
        <v>1</v>
      </c>
    </row>
    <row r="155" spans="1:2" ht="15.75" customHeight="1">
      <c r="A155" s="145" t="s">
        <v>834</v>
      </c>
      <c r="B155" s="76">
        <v>1</v>
      </c>
    </row>
    <row r="156" spans="1:2" ht="15.75" customHeight="1">
      <c r="A156" s="145" t="s">
        <v>836</v>
      </c>
      <c r="B156" s="76">
        <v>1</v>
      </c>
    </row>
    <row r="157" spans="1:2" ht="15.75" customHeight="1">
      <c r="A157" s="145" t="s">
        <v>838</v>
      </c>
      <c r="B157" s="76">
        <v>1</v>
      </c>
    </row>
    <row r="158" spans="1:2" ht="15.75" customHeight="1">
      <c r="A158" s="145" t="s">
        <v>764</v>
      </c>
      <c r="B158" s="76">
        <v>1</v>
      </c>
    </row>
  </sheetData>
  <pageMargins left="0.511811024" right="0.511811024" top="0.78740157499999996" bottom="0.78740157499999996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</sheetPr>
  <dimension ref="A1:C133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36.140625" customWidth="1"/>
    <col min="2" max="2" width="13.42578125" customWidth="1"/>
    <col min="3" max="3" width="19" customWidth="1"/>
    <col min="4" max="6" width="8.7109375" customWidth="1"/>
  </cols>
  <sheetData>
    <row r="1" spans="1:3">
      <c r="A1" s="146" t="s">
        <v>997</v>
      </c>
      <c r="B1" s="146" t="s">
        <v>998</v>
      </c>
      <c r="C1" s="147" t="s">
        <v>999</v>
      </c>
    </row>
    <row r="2" spans="1:3">
      <c r="A2" s="148" t="s">
        <v>685</v>
      </c>
      <c r="B2" s="148"/>
      <c r="C2" s="148">
        <f t="shared" ref="C2:C133" si="0">B2*0.2</f>
        <v>0</v>
      </c>
    </row>
    <row r="3" spans="1:3">
      <c r="A3" s="148" t="s">
        <v>665</v>
      </c>
      <c r="B3" s="148"/>
      <c r="C3" s="148">
        <f t="shared" si="0"/>
        <v>0</v>
      </c>
    </row>
    <row r="4" spans="1:3" ht="25.5">
      <c r="A4" s="148" t="s">
        <v>906</v>
      </c>
      <c r="B4" s="148"/>
      <c r="C4" s="148">
        <f t="shared" si="0"/>
        <v>0</v>
      </c>
    </row>
    <row r="5" spans="1:3">
      <c r="A5" s="148" t="s">
        <v>667</v>
      </c>
      <c r="B5" s="148"/>
      <c r="C5" s="148">
        <f t="shared" si="0"/>
        <v>0</v>
      </c>
    </row>
    <row r="6" spans="1:3">
      <c r="A6" s="148" t="s">
        <v>856</v>
      </c>
      <c r="B6" s="148"/>
      <c r="C6" s="148">
        <f t="shared" si="0"/>
        <v>0</v>
      </c>
    </row>
    <row r="7" spans="1:3" ht="25.5">
      <c r="A7" s="148" t="s">
        <v>908</v>
      </c>
      <c r="B7" s="148"/>
      <c r="C7" s="148">
        <f t="shared" si="0"/>
        <v>0</v>
      </c>
    </row>
    <row r="8" spans="1:3">
      <c r="A8" s="148" t="s">
        <v>669</v>
      </c>
      <c r="B8" s="148"/>
      <c r="C8" s="148">
        <f t="shared" si="0"/>
        <v>0</v>
      </c>
    </row>
    <row r="9" spans="1:3">
      <c r="A9" s="148" t="s">
        <v>858</v>
      </c>
      <c r="B9" s="148"/>
      <c r="C9" s="148">
        <f t="shared" si="0"/>
        <v>0</v>
      </c>
    </row>
    <row r="10" spans="1:3" ht="25.5">
      <c r="A10" s="148" t="s">
        <v>910</v>
      </c>
      <c r="B10" s="148"/>
      <c r="C10" s="148">
        <f t="shared" si="0"/>
        <v>0</v>
      </c>
    </row>
    <row r="11" spans="1:3">
      <c r="A11" s="148" t="s">
        <v>671</v>
      </c>
      <c r="B11" s="148"/>
      <c r="C11" s="148">
        <f t="shared" si="0"/>
        <v>0</v>
      </c>
    </row>
    <row r="12" spans="1:3">
      <c r="A12" s="148" t="s">
        <v>860</v>
      </c>
      <c r="B12" s="148"/>
      <c r="C12" s="148">
        <f t="shared" si="0"/>
        <v>0</v>
      </c>
    </row>
    <row r="13" spans="1:3">
      <c r="A13" s="148" t="s">
        <v>862</v>
      </c>
      <c r="B13" s="148"/>
      <c r="C13" s="148">
        <f t="shared" si="0"/>
        <v>0</v>
      </c>
    </row>
    <row r="14" spans="1:3">
      <c r="A14" s="148" t="s">
        <v>936</v>
      </c>
      <c r="B14" s="148"/>
      <c r="C14" s="148">
        <f t="shared" si="0"/>
        <v>0</v>
      </c>
    </row>
    <row r="15" spans="1:3">
      <c r="A15" s="148" t="s">
        <v>703</v>
      </c>
      <c r="B15" s="148"/>
      <c r="C15" s="148">
        <f t="shared" si="0"/>
        <v>0</v>
      </c>
    </row>
    <row r="16" spans="1:3">
      <c r="A16" s="148" t="s">
        <v>940</v>
      </c>
      <c r="B16" s="148"/>
      <c r="C16" s="148">
        <f t="shared" si="0"/>
        <v>0</v>
      </c>
    </row>
    <row r="17" spans="1:3">
      <c r="A17" s="148" t="s">
        <v>705</v>
      </c>
      <c r="B17" s="148"/>
      <c r="C17" s="148">
        <f t="shared" si="0"/>
        <v>0</v>
      </c>
    </row>
    <row r="18" spans="1:3">
      <c r="A18" s="148" t="s">
        <v>866</v>
      </c>
      <c r="B18" s="148"/>
      <c r="C18" s="148">
        <f t="shared" si="0"/>
        <v>0</v>
      </c>
    </row>
    <row r="19" spans="1:3">
      <c r="A19" s="148" t="s">
        <v>707</v>
      </c>
      <c r="B19" s="148"/>
      <c r="C19" s="148">
        <f t="shared" si="0"/>
        <v>0</v>
      </c>
    </row>
    <row r="20" spans="1:3">
      <c r="A20" s="148" t="s">
        <v>938</v>
      </c>
      <c r="B20" s="148"/>
      <c r="C20" s="148">
        <f t="shared" si="0"/>
        <v>0</v>
      </c>
    </row>
    <row r="21" spans="1:3" ht="15.75" customHeight="1">
      <c r="A21" s="148" t="s">
        <v>631</v>
      </c>
      <c r="B21" s="148"/>
      <c r="C21" s="148">
        <f t="shared" si="0"/>
        <v>0</v>
      </c>
    </row>
    <row r="22" spans="1:3" ht="15.75" customHeight="1">
      <c r="A22" s="148" t="s">
        <v>773</v>
      </c>
      <c r="B22" s="148"/>
      <c r="C22" s="148">
        <f t="shared" si="0"/>
        <v>0</v>
      </c>
    </row>
    <row r="23" spans="1:3" ht="15.75" customHeight="1">
      <c r="A23" s="148" t="s">
        <v>777</v>
      </c>
      <c r="B23" s="148"/>
      <c r="C23" s="148">
        <f t="shared" si="0"/>
        <v>0</v>
      </c>
    </row>
    <row r="24" spans="1:3" ht="15.75" customHeight="1">
      <c r="A24" s="148" t="s">
        <v>715</v>
      </c>
      <c r="B24" s="148"/>
      <c r="C24" s="148">
        <f t="shared" si="0"/>
        <v>0</v>
      </c>
    </row>
    <row r="25" spans="1:3" ht="15.75" customHeight="1">
      <c r="A25" s="148" t="s">
        <v>641</v>
      </c>
      <c r="B25" s="148"/>
      <c r="C25" s="148">
        <f t="shared" si="0"/>
        <v>0</v>
      </c>
    </row>
    <row r="26" spans="1:3" ht="15.75" customHeight="1">
      <c r="A26" s="148" t="s">
        <v>769</v>
      </c>
      <c r="B26" s="148"/>
      <c r="C26" s="148">
        <f t="shared" si="0"/>
        <v>0</v>
      </c>
    </row>
    <row r="27" spans="1:3" ht="15.75" customHeight="1">
      <c r="A27" s="148" t="s">
        <v>731</v>
      </c>
      <c r="B27" s="148"/>
      <c r="C27" s="148">
        <f t="shared" si="0"/>
        <v>0</v>
      </c>
    </row>
    <row r="28" spans="1:3" ht="15.75" customHeight="1">
      <c r="A28" s="148" t="s">
        <v>647</v>
      </c>
      <c r="B28" s="148"/>
      <c r="C28" s="148">
        <f t="shared" si="0"/>
        <v>0</v>
      </c>
    </row>
    <row r="29" spans="1:3" ht="15.75" customHeight="1">
      <c r="A29" s="148" t="s">
        <v>843</v>
      </c>
      <c r="B29" s="148"/>
      <c r="C29" s="148">
        <f t="shared" si="0"/>
        <v>0</v>
      </c>
    </row>
    <row r="30" spans="1:3" ht="15.75" customHeight="1">
      <c r="A30" s="148" t="s">
        <v>839</v>
      </c>
      <c r="B30" s="148"/>
      <c r="C30" s="148">
        <f t="shared" si="0"/>
        <v>0</v>
      </c>
    </row>
    <row r="31" spans="1:3" ht="15.75" customHeight="1">
      <c r="A31" s="148" t="s">
        <v>886</v>
      </c>
      <c r="B31" s="148"/>
      <c r="C31" s="148">
        <f t="shared" si="0"/>
        <v>0</v>
      </c>
    </row>
    <row r="32" spans="1:3" ht="15.75" customHeight="1">
      <c r="A32" s="148" t="s">
        <v>890</v>
      </c>
      <c r="B32" s="148"/>
      <c r="C32" s="148">
        <f t="shared" si="0"/>
        <v>0</v>
      </c>
    </row>
    <row r="33" spans="1:3" ht="15.75" customHeight="1">
      <c r="A33" s="148" t="s">
        <v>679</v>
      </c>
      <c r="B33" s="148"/>
      <c r="C33" s="148">
        <f t="shared" si="0"/>
        <v>0</v>
      </c>
    </row>
    <row r="34" spans="1:3" ht="15.75" customHeight="1">
      <c r="A34" s="148" t="s">
        <v>681</v>
      </c>
      <c r="B34" s="148"/>
      <c r="C34" s="148">
        <f t="shared" si="0"/>
        <v>0</v>
      </c>
    </row>
    <row r="35" spans="1:3" ht="15.75" customHeight="1">
      <c r="A35" s="148" t="s">
        <v>689</v>
      </c>
      <c r="B35" s="148"/>
      <c r="C35" s="148">
        <f t="shared" si="0"/>
        <v>0</v>
      </c>
    </row>
    <row r="36" spans="1:3" ht="15.75" customHeight="1">
      <c r="A36" s="148" t="s">
        <v>691</v>
      </c>
      <c r="B36" s="148"/>
      <c r="C36" s="148">
        <f t="shared" si="0"/>
        <v>0</v>
      </c>
    </row>
    <row r="37" spans="1:3" ht="15.75" customHeight="1">
      <c r="A37" s="148" t="s">
        <v>693</v>
      </c>
      <c r="B37" s="148"/>
      <c r="C37" s="148">
        <f t="shared" si="0"/>
        <v>0</v>
      </c>
    </row>
    <row r="38" spans="1:3" ht="15.75" customHeight="1">
      <c r="A38" s="148" t="s">
        <v>695</v>
      </c>
      <c r="B38" s="148"/>
      <c r="C38" s="148">
        <f t="shared" si="0"/>
        <v>0</v>
      </c>
    </row>
    <row r="39" spans="1:3" ht="15.75" customHeight="1">
      <c r="A39" s="148" t="s">
        <v>673</v>
      </c>
      <c r="B39" s="148"/>
      <c r="C39" s="148">
        <f t="shared" si="0"/>
        <v>0</v>
      </c>
    </row>
    <row r="40" spans="1:3" ht="15.75" customHeight="1">
      <c r="A40" s="148" t="s">
        <v>633</v>
      </c>
      <c r="B40" s="148"/>
      <c r="C40" s="148">
        <f t="shared" si="0"/>
        <v>0</v>
      </c>
    </row>
    <row r="41" spans="1:3" ht="15.75" customHeight="1">
      <c r="A41" s="148" t="s">
        <v>775</v>
      </c>
      <c r="B41" s="148"/>
      <c r="C41" s="148">
        <f t="shared" si="0"/>
        <v>0</v>
      </c>
    </row>
    <row r="42" spans="1:3" ht="15.75" customHeight="1">
      <c r="A42" s="148" t="s">
        <v>779</v>
      </c>
      <c r="B42" s="148"/>
      <c r="C42" s="148">
        <f t="shared" si="0"/>
        <v>0</v>
      </c>
    </row>
    <row r="43" spans="1:3" ht="15.75" customHeight="1">
      <c r="A43" s="148" t="s">
        <v>767</v>
      </c>
      <c r="B43" s="148"/>
      <c r="C43" s="148">
        <f t="shared" si="0"/>
        <v>0</v>
      </c>
    </row>
    <row r="44" spans="1:3" ht="15.75" customHeight="1">
      <c r="A44" s="148" t="s">
        <v>717</v>
      </c>
      <c r="B44" s="148"/>
      <c r="C44" s="148">
        <f t="shared" si="0"/>
        <v>0</v>
      </c>
    </row>
    <row r="45" spans="1:3" ht="15.75" customHeight="1">
      <c r="A45" s="148" t="s">
        <v>643</v>
      </c>
      <c r="B45" s="148"/>
      <c r="C45" s="148">
        <f t="shared" si="0"/>
        <v>0</v>
      </c>
    </row>
    <row r="46" spans="1:3" ht="15.75" customHeight="1">
      <c r="A46" s="148" t="s">
        <v>771</v>
      </c>
      <c r="B46" s="148"/>
      <c r="C46" s="148">
        <f t="shared" si="0"/>
        <v>0</v>
      </c>
    </row>
    <row r="47" spans="1:3" ht="15.75" customHeight="1">
      <c r="A47" s="148" t="s">
        <v>723</v>
      </c>
      <c r="B47" s="148"/>
      <c r="C47" s="148">
        <f t="shared" si="0"/>
        <v>0</v>
      </c>
    </row>
    <row r="48" spans="1:3" ht="15.75" customHeight="1">
      <c r="A48" s="148" t="s">
        <v>727</v>
      </c>
      <c r="B48" s="148"/>
      <c r="C48" s="148">
        <f t="shared" si="0"/>
        <v>0</v>
      </c>
    </row>
    <row r="49" spans="1:3" ht="15.75" customHeight="1">
      <c r="A49" s="148" t="s">
        <v>737</v>
      </c>
      <c r="B49" s="148"/>
      <c r="C49" s="148">
        <f t="shared" si="0"/>
        <v>0</v>
      </c>
    </row>
    <row r="50" spans="1:3" ht="15.75" customHeight="1">
      <c r="A50" s="148" t="s">
        <v>649</v>
      </c>
      <c r="B50" s="148"/>
      <c r="C50" s="148">
        <f t="shared" si="0"/>
        <v>0</v>
      </c>
    </row>
    <row r="51" spans="1:3" ht="15.75" customHeight="1">
      <c r="A51" s="148" t="s">
        <v>841</v>
      </c>
      <c r="B51" s="148"/>
      <c r="C51" s="148">
        <f t="shared" si="0"/>
        <v>0</v>
      </c>
    </row>
    <row r="52" spans="1:3" ht="15.75" customHeight="1">
      <c r="A52" s="148" t="s">
        <v>892</v>
      </c>
      <c r="B52" s="148"/>
      <c r="C52" s="148">
        <f t="shared" si="0"/>
        <v>0</v>
      </c>
    </row>
    <row r="53" spans="1:3" ht="15.75" customHeight="1">
      <c r="A53" s="148" t="s">
        <v>677</v>
      </c>
      <c r="B53" s="148"/>
      <c r="C53" s="148">
        <f t="shared" si="0"/>
        <v>0</v>
      </c>
    </row>
    <row r="54" spans="1:3" ht="15.75" customHeight="1">
      <c r="A54" s="148" t="s">
        <v>711</v>
      </c>
      <c r="B54" s="148"/>
      <c r="C54" s="148">
        <f t="shared" si="0"/>
        <v>0</v>
      </c>
    </row>
    <row r="55" spans="1:3" ht="15.75" customHeight="1">
      <c r="A55" s="148" t="s">
        <v>635</v>
      </c>
      <c r="B55" s="148"/>
      <c r="C55" s="148">
        <f t="shared" si="0"/>
        <v>0</v>
      </c>
    </row>
    <row r="56" spans="1:3" ht="15.75" customHeight="1">
      <c r="A56" s="148" t="s">
        <v>719</v>
      </c>
      <c r="B56" s="148"/>
      <c r="C56" s="148">
        <f t="shared" si="0"/>
        <v>0</v>
      </c>
    </row>
    <row r="57" spans="1:3" ht="15.75" customHeight="1">
      <c r="A57" s="148" t="s">
        <v>729</v>
      </c>
      <c r="B57" s="148"/>
      <c r="C57" s="148">
        <f t="shared" si="0"/>
        <v>0</v>
      </c>
    </row>
    <row r="58" spans="1:3" ht="15.75" customHeight="1">
      <c r="A58" s="148" t="s">
        <v>884</v>
      </c>
      <c r="B58" s="148"/>
      <c r="C58" s="148">
        <f t="shared" si="0"/>
        <v>0</v>
      </c>
    </row>
    <row r="59" spans="1:3" ht="15.75" customHeight="1">
      <c r="A59" s="148" t="s">
        <v>651</v>
      </c>
      <c r="B59" s="148"/>
      <c r="C59" s="148">
        <f t="shared" si="0"/>
        <v>0</v>
      </c>
    </row>
    <row r="60" spans="1:3" ht="15.75" customHeight="1">
      <c r="A60" s="148" t="s">
        <v>848</v>
      </c>
      <c r="B60" s="148"/>
      <c r="C60" s="148">
        <f t="shared" si="0"/>
        <v>0</v>
      </c>
    </row>
    <row r="61" spans="1:3" ht="15.75" customHeight="1">
      <c r="A61" s="148" t="s">
        <v>894</v>
      </c>
      <c r="B61" s="148"/>
      <c r="C61" s="148">
        <f t="shared" si="0"/>
        <v>0</v>
      </c>
    </row>
    <row r="62" spans="1:3" ht="15.75" customHeight="1">
      <c r="A62" s="148" t="s">
        <v>874</v>
      </c>
      <c r="B62" s="148"/>
      <c r="C62" s="148">
        <f t="shared" si="0"/>
        <v>0</v>
      </c>
    </row>
    <row r="63" spans="1:3" ht="15.75" customHeight="1">
      <c r="A63" s="148" t="s">
        <v>882</v>
      </c>
      <c r="B63" s="148"/>
      <c r="C63" s="148">
        <f t="shared" si="0"/>
        <v>0</v>
      </c>
    </row>
    <row r="64" spans="1:3" ht="15.75" customHeight="1">
      <c r="A64" s="148" t="s">
        <v>880</v>
      </c>
      <c r="B64" s="148"/>
      <c r="C64" s="148">
        <f t="shared" si="0"/>
        <v>0</v>
      </c>
    </row>
    <row r="65" spans="1:3" ht="15.75" customHeight="1">
      <c r="A65" s="148" t="s">
        <v>850</v>
      </c>
      <c r="B65" s="148"/>
      <c r="C65" s="148">
        <f t="shared" si="0"/>
        <v>0</v>
      </c>
    </row>
    <row r="66" spans="1:3" ht="15.75" customHeight="1">
      <c r="A66" s="148" t="s">
        <v>870</v>
      </c>
      <c r="B66" s="148"/>
      <c r="C66" s="148">
        <f t="shared" si="0"/>
        <v>0</v>
      </c>
    </row>
    <row r="67" spans="1:3" ht="15.75" customHeight="1">
      <c r="A67" s="148" t="s">
        <v>655</v>
      </c>
      <c r="B67" s="148"/>
      <c r="C67" s="148">
        <f t="shared" si="0"/>
        <v>0</v>
      </c>
    </row>
    <row r="68" spans="1:3" ht="15.75" customHeight="1">
      <c r="A68" s="148" t="s">
        <v>896</v>
      </c>
      <c r="B68" s="148"/>
      <c r="C68" s="148">
        <f t="shared" si="0"/>
        <v>0</v>
      </c>
    </row>
    <row r="69" spans="1:3" ht="15.75" customHeight="1">
      <c r="A69" s="148" t="s">
        <v>637</v>
      </c>
      <c r="B69" s="148"/>
      <c r="C69" s="148">
        <f t="shared" si="0"/>
        <v>0</v>
      </c>
    </row>
    <row r="70" spans="1:3" ht="15.75" customHeight="1">
      <c r="A70" s="148" t="s">
        <v>852</v>
      </c>
      <c r="B70" s="148"/>
      <c r="C70" s="148">
        <f t="shared" si="0"/>
        <v>0</v>
      </c>
    </row>
    <row r="71" spans="1:3" ht="15.75" customHeight="1">
      <c r="A71" s="148" t="s">
        <v>683</v>
      </c>
      <c r="B71" s="148"/>
      <c r="C71" s="148">
        <f t="shared" si="0"/>
        <v>0</v>
      </c>
    </row>
    <row r="72" spans="1:3" ht="15.75" customHeight="1">
      <c r="A72" s="148" t="s">
        <v>659</v>
      </c>
      <c r="B72" s="148"/>
      <c r="C72" s="148">
        <f t="shared" si="0"/>
        <v>0</v>
      </c>
    </row>
    <row r="73" spans="1:3" ht="15.75" customHeight="1">
      <c r="A73" s="148" t="s">
        <v>928</v>
      </c>
      <c r="B73" s="148"/>
      <c r="C73" s="148">
        <f t="shared" si="0"/>
        <v>0</v>
      </c>
    </row>
    <row r="74" spans="1:3" ht="15.75" customHeight="1">
      <c r="A74" s="148" t="s">
        <v>900</v>
      </c>
      <c r="B74" s="148"/>
      <c r="C74" s="148">
        <f t="shared" si="0"/>
        <v>0</v>
      </c>
    </row>
    <row r="75" spans="1:3" ht="15.75" customHeight="1">
      <c r="A75" s="148" t="s">
        <v>661</v>
      </c>
      <c r="B75" s="148"/>
      <c r="C75" s="148">
        <f t="shared" si="0"/>
        <v>0</v>
      </c>
    </row>
    <row r="76" spans="1:3" ht="15.75" customHeight="1">
      <c r="A76" s="148" t="s">
        <v>872</v>
      </c>
      <c r="B76" s="148"/>
      <c r="C76" s="148">
        <f t="shared" si="0"/>
        <v>0</v>
      </c>
    </row>
    <row r="77" spans="1:3" ht="15.75" customHeight="1">
      <c r="A77" s="148" t="s">
        <v>663</v>
      </c>
      <c r="B77" s="148"/>
      <c r="C77" s="148">
        <f t="shared" si="0"/>
        <v>0</v>
      </c>
    </row>
    <row r="78" spans="1:3" ht="15.75" customHeight="1">
      <c r="A78" s="148" t="s">
        <v>932</v>
      </c>
      <c r="B78" s="148"/>
      <c r="C78" s="148">
        <f t="shared" si="0"/>
        <v>0</v>
      </c>
    </row>
    <row r="79" spans="1:3" ht="15.75" customHeight="1">
      <c r="A79" s="148" t="s">
        <v>904</v>
      </c>
      <c r="B79" s="148"/>
      <c r="C79" s="148">
        <f t="shared" si="0"/>
        <v>0</v>
      </c>
    </row>
    <row r="80" spans="1:3" ht="15.75" customHeight="1">
      <c r="A80" s="148" t="s">
        <v>1000</v>
      </c>
      <c r="B80" s="148"/>
      <c r="C80" s="148">
        <f t="shared" si="0"/>
        <v>0</v>
      </c>
    </row>
    <row r="81" spans="1:3" ht="15.75" customHeight="1">
      <c r="A81" s="148" t="s">
        <v>1001</v>
      </c>
      <c r="B81" s="148"/>
      <c r="C81" s="148">
        <f t="shared" si="0"/>
        <v>0</v>
      </c>
    </row>
    <row r="82" spans="1:3" ht="15.75" customHeight="1">
      <c r="A82" s="148" t="s">
        <v>1002</v>
      </c>
      <c r="B82" s="148"/>
      <c r="C82" s="148">
        <f t="shared" si="0"/>
        <v>0</v>
      </c>
    </row>
    <row r="83" spans="1:3" ht="15.75" customHeight="1">
      <c r="A83" s="148" t="s">
        <v>916</v>
      </c>
      <c r="B83" s="148"/>
      <c r="C83" s="148">
        <f t="shared" si="0"/>
        <v>0</v>
      </c>
    </row>
    <row r="84" spans="1:3" ht="15.75" customHeight="1">
      <c r="A84" s="148" t="s">
        <v>918</v>
      </c>
      <c r="B84" s="148"/>
      <c r="C84" s="148">
        <f t="shared" si="0"/>
        <v>0</v>
      </c>
    </row>
    <row r="85" spans="1:3" ht="15.75" customHeight="1">
      <c r="A85" s="148" t="s">
        <v>920</v>
      </c>
      <c r="B85" s="148"/>
      <c r="C85" s="148">
        <f t="shared" si="0"/>
        <v>0</v>
      </c>
    </row>
    <row r="86" spans="1:3" ht="15.75" customHeight="1">
      <c r="A86" s="148" t="s">
        <v>922</v>
      </c>
      <c r="B86" s="148"/>
      <c r="C86" s="148">
        <f t="shared" si="0"/>
        <v>0</v>
      </c>
    </row>
    <row r="87" spans="1:3" ht="15.75" customHeight="1">
      <c r="A87" s="148" t="s">
        <v>924</v>
      </c>
      <c r="B87" s="148"/>
      <c r="C87" s="148">
        <f t="shared" si="0"/>
        <v>0</v>
      </c>
    </row>
    <row r="88" spans="1:3" ht="15.75" customHeight="1">
      <c r="A88" s="148" t="s">
        <v>926</v>
      </c>
      <c r="B88" s="148"/>
      <c r="C88" s="148">
        <f t="shared" si="0"/>
        <v>0</v>
      </c>
    </row>
    <row r="89" spans="1:3" ht="15.75" customHeight="1">
      <c r="A89" s="148" t="s">
        <v>914</v>
      </c>
      <c r="B89" s="148"/>
      <c r="C89" s="148">
        <f t="shared" si="0"/>
        <v>0</v>
      </c>
    </row>
    <row r="90" spans="1:3" ht="15.75" customHeight="1">
      <c r="A90" s="148" t="s">
        <v>912</v>
      </c>
      <c r="B90" s="148"/>
      <c r="C90" s="148">
        <f t="shared" si="0"/>
        <v>0</v>
      </c>
    </row>
    <row r="91" spans="1:3" ht="15.75" customHeight="1">
      <c r="A91" s="148" t="s">
        <v>1003</v>
      </c>
      <c r="B91" s="148"/>
      <c r="C91" s="148">
        <f t="shared" si="0"/>
        <v>0</v>
      </c>
    </row>
    <row r="92" spans="1:3" ht="15.75" customHeight="1">
      <c r="A92" s="148" t="s">
        <v>1004</v>
      </c>
      <c r="B92" s="148"/>
      <c r="C92" s="148">
        <f t="shared" si="0"/>
        <v>0</v>
      </c>
    </row>
    <row r="93" spans="1:3" ht="15.75" customHeight="1">
      <c r="A93" s="148" t="s">
        <v>1005</v>
      </c>
      <c r="B93" s="148"/>
      <c r="C93" s="148">
        <f t="shared" si="0"/>
        <v>0</v>
      </c>
    </row>
    <row r="94" spans="1:3" ht="15.75" customHeight="1">
      <c r="A94" s="148" t="s">
        <v>781</v>
      </c>
      <c r="B94" s="148"/>
      <c r="C94" s="148">
        <f t="shared" si="0"/>
        <v>0</v>
      </c>
    </row>
    <row r="95" spans="1:3" ht="15.75" customHeight="1">
      <c r="A95" s="148" t="s">
        <v>783</v>
      </c>
      <c r="B95" s="148"/>
      <c r="C95" s="148">
        <f t="shared" si="0"/>
        <v>0</v>
      </c>
    </row>
    <row r="96" spans="1:3" ht="15.75" customHeight="1">
      <c r="A96" s="148" t="s">
        <v>739</v>
      </c>
      <c r="B96" s="148"/>
      <c r="C96" s="148">
        <f t="shared" si="0"/>
        <v>0</v>
      </c>
    </row>
    <row r="97" spans="1:3" ht="15.75" customHeight="1">
      <c r="A97" s="148" t="s">
        <v>785</v>
      </c>
      <c r="B97" s="148"/>
      <c r="C97" s="148">
        <f t="shared" si="0"/>
        <v>0</v>
      </c>
    </row>
    <row r="98" spans="1:3" ht="15.75" customHeight="1">
      <c r="A98" s="148" t="s">
        <v>787</v>
      </c>
      <c r="B98" s="148"/>
      <c r="C98" s="148">
        <f t="shared" si="0"/>
        <v>0</v>
      </c>
    </row>
    <row r="99" spans="1:3" ht="15.75" customHeight="1">
      <c r="A99" s="148" t="s">
        <v>789</v>
      </c>
      <c r="B99" s="148"/>
      <c r="C99" s="148">
        <f t="shared" si="0"/>
        <v>0</v>
      </c>
    </row>
    <row r="100" spans="1:3" ht="15.75" customHeight="1">
      <c r="A100" s="148" t="s">
        <v>791</v>
      </c>
      <c r="B100" s="148"/>
      <c r="C100" s="148">
        <f t="shared" si="0"/>
        <v>0</v>
      </c>
    </row>
    <row r="101" spans="1:3" ht="15.75" customHeight="1">
      <c r="A101" s="148" t="s">
        <v>793</v>
      </c>
      <c r="B101" s="148"/>
      <c r="C101" s="148">
        <f t="shared" si="0"/>
        <v>0</v>
      </c>
    </row>
    <row r="102" spans="1:3" ht="15.75" customHeight="1">
      <c r="A102" s="148" t="s">
        <v>741</v>
      </c>
      <c r="B102" s="148"/>
      <c r="C102" s="148">
        <f t="shared" si="0"/>
        <v>0</v>
      </c>
    </row>
    <row r="103" spans="1:3" ht="15.75" customHeight="1">
      <c r="A103" s="148" t="s">
        <v>795</v>
      </c>
      <c r="B103" s="148"/>
      <c r="C103" s="148">
        <f t="shared" si="0"/>
        <v>0</v>
      </c>
    </row>
    <row r="104" spans="1:3" ht="15.75" customHeight="1">
      <c r="A104" s="148" t="s">
        <v>743</v>
      </c>
      <c r="B104" s="148"/>
      <c r="C104" s="148">
        <f t="shared" si="0"/>
        <v>0</v>
      </c>
    </row>
    <row r="105" spans="1:3" ht="15.75" customHeight="1">
      <c r="A105" s="148" t="s">
        <v>745</v>
      </c>
      <c r="B105" s="148"/>
      <c r="C105" s="148">
        <f t="shared" si="0"/>
        <v>0</v>
      </c>
    </row>
    <row r="106" spans="1:3" ht="15.75" customHeight="1">
      <c r="A106" s="148" t="s">
        <v>797</v>
      </c>
      <c r="B106" s="148"/>
      <c r="C106" s="148">
        <f t="shared" si="0"/>
        <v>0</v>
      </c>
    </row>
    <row r="107" spans="1:3" ht="15.75" customHeight="1">
      <c r="A107" s="148" t="s">
        <v>803</v>
      </c>
      <c r="B107" s="148"/>
      <c r="C107" s="148">
        <f t="shared" si="0"/>
        <v>0</v>
      </c>
    </row>
    <row r="108" spans="1:3" ht="15.75" customHeight="1">
      <c r="A108" s="148" t="s">
        <v>805</v>
      </c>
      <c r="B108" s="148"/>
      <c r="C108" s="148">
        <f t="shared" si="0"/>
        <v>0</v>
      </c>
    </row>
    <row r="109" spans="1:3" ht="15.75" customHeight="1">
      <c r="A109" s="148" t="s">
        <v>807</v>
      </c>
      <c r="B109" s="148"/>
      <c r="C109" s="148">
        <f t="shared" si="0"/>
        <v>0</v>
      </c>
    </row>
    <row r="110" spans="1:3" ht="15.75" customHeight="1">
      <c r="A110" s="148" t="s">
        <v>809</v>
      </c>
      <c r="B110" s="148"/>
      <c r="C110" s="148">
        <f t="shared" si="0"/>
        <v>0</v>
      </c>
    </row>
    <row r="111" spans="1:3" ht="15.75" customHeight="1">
      <c r="A111" s="148" t="s">
        <v>811</v>
      </c>
      <c r="B111" s="148"/>
      <c r="C111" s="148">
        <f t="shared" si="0"/>
        <v>0</v>
      </c>
    </row>
    <row r="112" spans="1:3" ht="15.75" customHeight="1">
      <c r="A112" s="148" t="s">
        <v>747</v>
      </c>
      <c r="B112" s="148"/>
      <c r="C112" s="148">
        <f t="shared" si="0"/>
        <v>0</v>
      </c>
    </row>
    <row r="113" spans="1:3" ht="15.75" customHeight="1">
      <c r="A113" s="148" t="s">
        <v>813</v>
      </c>
      <c r="B113" s="148"/>
      <c r="C113" s="148">
        <f t="shared" si="0"/>
        <v>0</v>
      </c>
    </row>
    <row r="114" spans="1:3" ht="15.75" customHeight="1">
      <c r="A114" s="148" t="s">
        <v>751</v>
      </c>
      <c r="B114" s="148"/>
      <c r="C114" s="148">
        <f t="shared" si="0"/>
        <v>0</v>
      </c>
    </row>
    <row r="115" spans="1:3" ht="15.75" customHeight="1">
      <c r="A115" s="148" t="s">
        <v>815</v>
      </c>
      <c r="B115" s="148"/>
      <c r="C115" s="148">
        <f t="shared" si="0"/>
        <v>0</v>
      </c>
    </row>
    <row r="116" spans="1:3" ht="15.75" customHeight="1">
      <c r="A116" s="148" t="s">
        <v>753</v>
      </c>
      <c r="B116" s="148"/>
      <c r="C116" s="148">
        <f t="shared" si="0"/>
        <v>0</v>
      </c>
    </row>
    <row r="117" spans="1:3" ht="15.75" customHeight="1">
      <c r="A117" s="148" t="s">
        <v>817</v>
      </c>
      <c r="B117" s="148"/>
      <c r="C117" s="148">
        <f t="shared" si="0"/>
        <v>0</v>
      </c>
    </row>
    <row r="118" spans="1:3" ht="15.75" customHeight="1">
      <c r="A118" s="148" t="s">
        <v>1006</v>
      </c>
      <c r="B118" s="148"/>
      <c r="C118" s="148">
        <f t="shared" si="0"/>
        <v>0</v>
      </c>
    </row>
    <row r="119" spans="1:3" ht="15.75" customHeight="1">
      <c r="A119" s="148" t="s">
        <v>821</v>
      </c>
      <c r="B119" s="148"/>
      <c r="C119" s="148">
        <f t="shared" si="0"/>
        <v>0</v>
      </c>
    </row>
    <row r="120" spans="1:3" ht="15.75" customHeight="1">
      <c r="A120" s="148" t="s">
        <v>755</v>
      </c>
      <c r="B120" s="148"/>
      <c r="C120" s="148">
        <f t="shared" si="0"/>
        <v>0</v>
      </c>
    </row>
    <row r="121" spans="1:3" ht="15.75" customHeight="1">
      <c r="A121" s="148" t="s">
        <v>823</v>
      </c>
      <c r="B121" s="148"/>
      <c r="C121" s="148">
        <f t="shared" si="0"/>
        <v>0</v>
      </c>
    </row>
    <row r="122" spans="1:3" ht="15.75" customHeight="1">
      <c r="A122" s="148" t="s">
        <v>825</v>
      </c>
      <c r="B122" s="148"/>
      <c r="C122" s="148">
        <f t="shared" si="0"/>
        <v>0</v>
      </c>
    </row>
    <row r="123" spans="1:3" ht="15.75" customHeight="1">
      <c r="A123" s="148" t="s">
        <v>827</v>
      </c>
      <c r="B123" s="148"/>
      <c r="C123" s="148">
        <f t="shared" si="0"/>
        <v>0</v>
      </c>
    </row>
    <row r="124" spans="1:3" ht="15.75" customHeight="1">
      <c r="A124" s="148" t="s">
        <v>829</v>
      </c>
      <c r="B124" s="148"/>
      <c r="C124" s="148">
        <f t="shared" si="0"/>
        <v>0</v>
      </c>
    </row>
    <row r="125" spans="1:3" ht="15.75" customHeight="1">
      <c r="A125" s="148" t="s">
        <v>757</v>
      </c>
      <c r="B125" s="148"/>
      <c r="C125" s="148">
        <f t="shared" si="0"/>
        <v>0</v>
      </c>
    </row>
    <row r="126" spans="1:3" ht="15.75" customHeight="1">
      <c r="A126" s="148" t="s">
        <v>759</v>
      </c>
      <c r="B126" s="148"/>
      <c r="C126" s="148">
        <f t="shared" si="0"/>
        <v>0</v>
      </c>
    </row>
    <row r="127" spans="1:3" ht="15.75" customHeight="1">
      <c r="A127" s="148" t="s">
        <v>761</v>
      </c>
      <c r="B127" s="148"/>
      <c r="C127" s="148">
        <f t="shared" si="0"/>
        <v>0</v>
      </c>
    </row>
    <row r="128" spans="1:3" ht="15.75" customHeight="1">
      <c r="A128" s="148" t="s">
        <v>831</v>
      </c>
      <c r="B128" s="148"/>
      <c r="C128" s="148">
        <f t="shared" si="0"/>
        <v>0</v>
      </c>
    </row>
    <row r="129" spans="1:3" ht="15.75" customHeight="1">
      <c r="A129" s="148" t="s">
        <v>835</v>
      </c>
      <c r="B129" s="148"/>
      <c r="C129" s="148">
        <f t="shared" si="0"/>
        <v>0</v>
      </c>
    </row>
    <row r="130" spans="1:3" ht="15.75" customHeight="1">
      <c r="A130" s="148" t="s">
        <v>837</v>
      </c>
      <c r="B130" s="148"/>
      <c r="C130" s="148">
        <f t="shared" si="0"/>
        <v>0</v>
      </c>
    </row>
    <row r="131" spans="1:3" ht="15.75" customHeight="1">
      <c r="A131" s="148" t="s">
        <v>763</v>
      </c>
      <c r="B131" s="148"/>
      <c r="C131" s="148">
        <f t="shared" si="0"/>
        <v>0</v>
      </c>
    </row>
    <row r="132" spans="1:3" ht="15.75" customHeight="1">
      <c r="A132" s="148" t="s">
        <v>868</v>
      </c>
      <c r="B132" s="148"/>
      <c r="C132" s="148">
        <f t="shared" si="0"/>
        <v>0</v>
      </c>
    </row>
    <row r="133" spans="1:3" ht="15.75" customHeight="1">
      <c r="A133" s="148" t="s">
        <v>713</v>
      </c>
      <c r="B133" s="148"/>
      <c r="C133" s="148">
        <f t="shared" si="0"/>
        <v>0</v>
      </c>
    </row>
  </sheetData>
  <pageMargins left="0.511811024" right="0.511811024" top="0.78740157499999996" bottom="0.78740157499999996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</sheetPr>
  <dimension ref="A1:B71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77.42578125" customWidth="1"/>
    <col min="2" max="2" width="19" customWidth="1"/>
    <col min="3" max="6" width="8.7109375" customWidth="1"/>
  </cols>
  <sheetData>
    <row r="1" spans="1:2">
      <c r="A1" s="149" t="s">
        <v>1007</v>
      </c>
      <c r="B1" s="147" t="s">
        <v>999</v>
      </c>
    </row>
    <row r="2" spans="1:2">
      <c r="A2" s="150" t="s">
        <v>685</v>
      </c>
      <c r="B2" s="76"/>
    </row>
    <row r="3" spans="1:2">
      <c r="A3" s="150" t="s">
        <v>854</v>
      </c>
      <c r="B3" s="76"/>
    </row>
    <row r="4" spans="1:2">
      <c r="A4" s="150" t="s">
        <v>669</v>
      </c>
      <c r="B4" s="76"/>
    </row>
    <row r="5" spans="1:2">
      <c r="A5" s="150" t="s">
        <v>858</v>
      </c>
      <c r="B5" s="76"/>
    </row>
    <row r="6" spans="1:2">
      <c r="A6" s="150" t="s">
        <v>910</v>
      </c>
      <c r="B6" s="76"/>
    </row>
    <row r="7" spans="1:2">
      <c r="A7" s="150" t="s">
        <v>671</v>
      </c>
      <c r="B7" s="76"/>
    </row>
    <row r="8" spans="1:2">
      <c r="A8" s="150" t="s">
        <v>860</v>
      </c>
      <c r="B8" s="76"/>
    </row>
    <row r="9" spans="1:2">
      <c r="A9" s="150" t="s">
        <v>701</v>
      </c>
      <c r="B9" s="76"/>
    </row>
    <row r="10" spans="1:2">
      <c r="A10" s="150" t="s">
        <v>862</v>
      </c>
      <c r="B10" s="76"/>
    </row>
    <row r="11" spans="1:2">
      <c r="A11" s="150" t="s">
        <v>936</v>
      </c>
      <c r="B11" s="76"/>
    </row>
    <row r="12" spans="1:2">
      <c r="A12" s="150" t="s">
        <v>864</v>
      </c>
      <c r="B12" s="76"/>
    </row>
    <row r="13" spans="1:2">
      <c r="A13" s="150" t="s">
        <v>703</v>
      </c>
      <c r="B13" s="76"/>
    </row>
    <row r="14" spans="1:2">
      <c r="A14" s="150" t="s">
        <v>940</v>
      </c>
      <c r="B14" s="76"/>
    </row>
    <row r="15" spans="1:2">
      <c r="A15" s="150" t="s">
        <v>866</v>
      </c>
      <c r="B15" s="76"/>
    </row>
    <row r="16" spans="1:2">
      <c r="A16" s="150" t="s">
        <v>707</v>
      </c>
      <c r="B16" s="76"/>
    </row>
    <row r="17" spans="1:2">
      <c r="A17" s="150" t="s">
        <v>938</v>
      </c>
      <c r="B17" s="76"/>
    </row>
    <row r="18" spans="1:2">
      <c r="A18" s="150" t="s">
        <v>769</v>
      </c>
      <c r="B18" s="76"/>
    </row>
    <row r="19" spans="1:2">
      <c r="A19" s="150" t="s">
        <v>725</v>
      </c>
      <c r="B19" s="76"/>
    </row>
    <row r="20" spans="1:2">
      <c r="A20" s="150" t="s">
        <v>735</v>
      </c>
      <c r="B20" s="76"/>
    </row>
    <row r="21" spans="1:2" ht="15.75" customHeight="1">
      <c r="A21" s="150" t="s">
        <v>647</v>
      </c>
      <c r="B21" s="76"/>
    </row>
    <row r="22" spans="1:2" ht="15.75" customHeight="1">
      <c r="A22" s="150" t="s">
        <v>843</v>
      </c>
      <c r="B22" s="76"/>
    </row>
    <row r="23" spans="1:2" ht="15.75" customHeight="1">
      <c r="A23" s="150" t="s">
        <v>839</v>
      </c>
      <c r="B23" s="76"/>
    </row>
    <row r="24" spans="1:2" ht="15.75" customHeight="1">
      <c r="A24" s="150" t="s">
        <v>890</v>
      </c>
      <c r="B24" s="76"/>
    </row>
    <row r="25" spans="1:2" ht="15.75" customHeight="1">
      <c r="A25" s="150" t="s">
        <v>679</v>
      </c>
      <c r="B25" s="76"/>
    </row>
    <row r="26" spans="1:2" ht="15.75" customHeight="1">
      <c r="A26" s="150" t="s">
        <v>681</v>
      </c>
      <c r="B26" s="76"/>
    </row>
    <row r="27" spans="1:2" ht="15.75" customHeight="1">
      <c r="A27" s="150" t="s">
        <v>687</v>
      </c>
      <c r="B27" s="76"/>
    </row>
    <row r="28" spans="1:2" ht="15.75" customHeight="1">
      <c r="A28" s="150" t="s">
        <v>689</v>
      </c>
      <c r="B28" s="76"/>
    </row>
    <row r="29" spans="1:2" ht="15.75" customHeight="1">
      <c r="A29" s="150" t="s">
        <v>691</v>
      </c>
      <c r="B29" s="76"/>
    </row>
    <row r="30" spans="1:2" ht="15.75" customHeight="1">
      <c r="A30" s="150" t="s">
        <v>695</v>
      </c>
      <c r="B30" s="76"/>
    </row>
    <row r="31" spans="1:2" ht="15.75" customHeight="1">
      <c r="A31" s="150" t="s">
        <v>697</v>
      </c>
      <c r="B31" s="76"/>
    </row>
    <row r="32" spans="1:2" ht="15.75" customHeight="1">
      <c r="A32" s="150" t="s">
        <v>673</v>
      </c>
      <c r="B32" s="76"/>
    </row>
    <row r="33" spans="1:2" ht="15.75" customHeight="1">
      <c r="A33" s="150" t="s">
        <v>775</v>
      </c>
      <c r="B33" s="76"/>
    </row>
    <row r="34" spans="1:2" ht="15.75" customHeight="1">
      <c r="A34" s="150" t="s">
        <v>767</v>
      </c>
      <c r="B34" s="76"/>
    </row>
    <row r="35" spans="1:2" ht="15.75" customHeight="1">
      <c r="A35" s="150" t="s">
        <v>649</v>
      </c>
      <c r="B35" s="76"/>
    </row>
    <row r="36" spans="1:2" ht="15.75" customHeight="1">
      <c r="A36" s="150" t="s">
        <v>892</v>
      </c>
      <c r="B36" s="76"/>
    </row>
    <row r="37" spans="1:2" ht="15.75" customHeight="1">
      <c r="A37" s="150" t="s">
        <v>677</v>
      </c>
      <c r="B37" s="76"/>
    </row>
    <row r="38" spans="1:2" ht="15.75" customHeight="1">
      <c r="A38" s="150" t="s">
        <v>711</v>
      </c>
      <c r="B38" s="76"/>
    </row>
    <row r="39" spans="1:2" ht="15.75" customHeight="1">
      <c r="A39" s="150" t="s">
        <v>635</v>
      </c>
      <c r="B39" s="76"/>
    </row>
    <row r="40" spans="1:2" ht="15.75" customHeight="1">
      <c r="A40" s="150" t="s">
        <v>651</v>
      </c>
      <c r="B40" s="76"/>
    </row>
    <row r="41" spans="1:2" ht="15.75" customHeight="1">
      <c r="A41" s="150" t="s">
        <v>848</v>
      </c>
      <c r="B41" s="76"/>
    </row>
    <row r="42" spans="1:2" ht="15.75" customHeight="1">
      <c r="A42" s="150" t="s">
        <v>894</v>
      </c>
      <c r="B42" s="76"/>
    </row>
    <row r="43" spans="1:2" ht="15.75" customHeight="1">
      <c r="A43" s="150" t="s">
        <v>699</v>
      </c>
      <c r="B43" s="76"/>
    </row>
    <row r="44" spans="1:2" ht="15.75" customHeight="1">
      <c r="A44" s="150" t="s">
        <v>850</v>
      </c>
      <c r="B44" s="76"/>
    </row>
    <row r="45" spans="1:2" ht="15.75" customHeight="1">
      <c r="A45" s="150" t="s">
        <v>655</v>
      </c>
      <c r="B45" s="76"/>
    </row>
    <row r="46" spans="1:2" ht="15.75" customHeight="1">
      <c r="A46" s="150" t="s">
        <v>896</v>
      </c>
      <c r="B46" s="76"/>
    </row>
    <row r="47" spans="1:2" ht="15.75" customHeight="1">
      <c r="A47" s="150" t="s">
        <v>637</v>
      </c>
      <c r="B47" s="76"/>
    </row>
    <row r="48" spans="1:2" ht="15.75" customHeight="1">
      <c r="A48" s="150" t="s">
        <v>657</v>
      </c>
      <c r="B48" s="76"/>
    </row>
    <row r="49" spans="1:2" ht="15.75" customHeight="1">
      <c r="A49" s="150" t="s">
        <v>928</v>
      </c>
      <c r="B49" s="76"/>
    </row>
    <row r="50" spans="1:2" ht="15.75" customHeight="1">
      <c r="A50" s="150" t="s">
        <v>639</v>
      </c>
      <c r="B50" s="76"/>
    </row>
    <row r="51" spans="1:2" ht="15.75" customHeight="1">
      <c r="A51" s="150" t="s">
        <v>661</v>
      </c>
      <c r="B51" s="76"/>
    </row>
    <row r="52" spans="1:2" ht="15.75" customHeight="1">
      <c r="A52" s="150" t="s">
        <v>930</v>
      </c>
      <c r="B52" s="76"/>
    </row>
    <row r="53" spans="1:2" ht="15.75" customHeight="1">
      <c r="A53" s="150" t="s">
        <v>663</v>
      </c>
      <c r="B53" s="76"/>
    </row>
    <row r="54" spans="1:2" ht="15.75" customHeight="1">
      <c r="A54" s="150" t="s">
        <v>932</v>
      </c>
      <c r="B54" s="76"/>
    </row>
    <row r="55" spans="1:2" ht="15.75" customHeight="1">
      <c r="A55" s="150" t="s">
        <v>934</v>
      </c>
      <c r="B55" s="76"/>
    </row>
    <row r="56" spans="1:2" ht="15.75" customHeight="1">
      <c r="A56" s="148" t="s">
        <v>781</v>
      </c>
      <c r="B56" s="76"/>
    </row>
    <row r="57" spans="1:2" ht="15.75" customHeight="1">
      <c r="A57" s="150" t="s">
        <v>783</v>
      </c>
      <c r="B57" s="76"/>
    </row>
    <row r="58" spans="1:2" ht="15.75" customHeight="1">
      <c r="A58" s="150" t="s">
        <v>739</v>
      </c>
      <c r="B58" s="76"/>
    </row>
    <row r="59" spans="1:2" ht="15.75" customHeight="1">
      <c r="A59" s="150" t="s">
        <v>791</v>
      </c>
      <c r="B59" s="76"/>
    </row>
    <row r="60" spans="1:2" ht="15.75" customHeight="1">
      <c r="A60" s="150" t="s">
        <v>795</v>
      </c>
      <c r="B60" s="76"/>
    </row>
    <row r="61" spans="1:2" ht="15.75" customHeight="1">
      <c r="A61" s="150" t="s">
        <v>805</v>
      </c>
      <c r="B61" s="76"/>
    </row>
    <row r="62" spans="1:2" ht="15.75" customHeight="1">
      <c r="A62" s="150" t="s">
        <v>809</v>
      </c>
      <c r="B62" s="76"/>
    </row>
    <row r="63" spans="1:2" ht="15.75" customHeight="1">
      <c r="A63" s="150" t="s">
        <v>747</v>
      </c>
      <c r="B63" s="76"/>
    </row>
    <row r="64" spans="1:2" ht="15.75" customHeight="1">
      <c r="A64" s="150" t="s">
        <v>813</v>
      </c>
      <c r="B64" s="76"/>
    </row>
    <row r="65" spans="1:2" ht="15.75" customHeight="1">
      <c r="A65" s="150" t="s">
        <v>815</v>
      </c>
      <c r="B65" s="76"/>
    </row>
    <row r="66" spans="1:2" ht="15.75" customHeight="1">
      <c r="A66" s="150" t="s">
        <v>753</v>
      </c>
      <c r="B66" s="76"/>
    </row>
    <row r="67" spans="1:2" ht="15.75" customHeight="1">
      <c r="A67" s="150" t="s">
        <v>823</v>
      </c>
      <c r="B67" s="76"/>
    </row>
    <row r="68" spans="1:2" ht="15.75" customHeight="1">
      <c r="A68" s="150" t="s">
        <v>829</v>
      </c>
      <c r="B68" s="76"/>
    </row>
    <row r="69" spans="1:2" ht="15.75" customHeight="1">
      <c r="A69" s="150" t="s">
        <v>833</v>
      </c>
      <c r="B69" s="76"/>
    </row>
    <row r="70" spans="1:2" ht="15.75" customHeight="1">
      <c r="A70" s="150" t="s">
        <v>835</v>
      </c>
      <c r="B70" s="76"/>
    </row>
    <row r="71" spans="1:2" ht="15.75" customHeight="1">
      <c r="A71" s="150" t="s">
        <v>837</v>
      </c>
      <c r="B71" s="76"/>
    </row>
  </sheetData>
  <pageMargins left="0.511811024" right="0.511811024" top="0.78740157499999996" bottom="0.78740157499999996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</sheetPr>
  <dimension ref="A1:Z1000"/>
  <sheetViews>
    <sheetView workbookViewId="0"/>
  </sheetViews>
  <sheetFormatPr defaultColWidth="14.42578125" defaultRowHeight="15" customHeight="1"/>
  <cols>
    <col min="1" max="1" width="92.7109375" customWidth="1"/>
    <col min="2" max="2" width="7.42578125" customWidth="1"/>
    <col min="3" max="6" width="9.140625" customWidth="1"/>
    <col min="7" max="22" width="8.7109375" customWidth="1"/>
  </cols>
  <sheetData>
    <row r="1" spans="1:26" ht="12.75" customHeight="1">
      <c r="A1" s="76" t="s">
        <v>1008</v>
      </c>
      <c r="B1" s="76" t="s">
        <v>1009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12.75" customHeight="1">
      <c r="B2" s="15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12.75" customHeight="1">
      <c r="B3" s="152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</row>
    <row r="4" spans="1:26" ht="12.75" customHeight="1">
      <c r="B4" s="152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26" ht="12.75" customHeight="1">
      <c r="B5" s="152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ht="12.75" customHeight="1">
      <c r="B6" s="152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B7" s="152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26" ht="12.75" customHeight="1">
      <c r="B8" s="152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26" ht="12.75" customHeight="1">
      <c r="B9" s="152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26" ht="12.75" customHeight="1">
      <c r="B10" s="152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 ht="12.75" customHeight="1">
      <c r="B11" s="152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26" ht="12.75" customHeight="1">
      <c r="B12" s="152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 ht="12.75" customHeight="1">
      <c r="B13" s="152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ht="12.75" customHeight="1">
      <c r="B14" s="152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ht="12.75" customHeight="1">
      <c r="B15" s="152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ht="12.75" customHeight="1">
      <c r="B16" s="152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2:26" ht="12.75" customHeight="1">
      <c r="B17" s="152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2:26" ht="12.75" customHeight="1">
      <c r="B18" s="152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2:26" ht="12.75" customHeight="1">
      <c r="B19" s="152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2:26" ht="12.75" customHeight="1">
      <c r="B20" s="152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2:26" ht="12.75" customHeight="1">
      <c r="B21" s="152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2:26" ht="12.75" customHeight="1">
      <c r="B22" s="152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2:26" ht="12.75" customHeight="1">
      <c r="B23" s="152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2:26" ht="12.75" customHeight="1">
      <c r="B24" s="152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2:26" ht="12.75" customHeight="1">
      <c r="B25" s="152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2:26" ht="12.75" customHeight="1">
      <c r="B26" s="152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2:26" ht="12.75" customHeight="1">
      <c r="B27" s="152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2:26" ht="12.75" customHeight="1">
      <c r="B28" s="152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2:26" ht="12.75" customHeight="1">
      <c r="B29" s="152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2:26" ht="12.75" customHeight="1">
      <c r="B30" s="152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2:26" ht="12.75" customHeight="1">
      <c r="B31" s="152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2:26" ht="12.75" customHeight="1">
      <c r="B32" s="152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2:26" ht="12.75" customHeight="1">
      <c r="B33" s="152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2:26" ht="12.75" customHeight="1">
      <c r="B34" s="152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2:26" ht="12.75" customHeight="1">
      <c r="B35" s="152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2:26" ht="12.75" customHeight="1">
      <c r="B36" s="152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2:26" ht="12.75" customHeight="1">
      <c r="B37" s="152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2:26" ht="12.75" customHeight="1">
      <c r="B38" s="152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2:26" ht="12.75" customHeight="1">
      <c r="B39" s="152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2:26" ht="12.75" customHeight="1">
      <c r="B40" s="152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2:26" ht="12.75" customHeight="1">
      <c r="B41" s="152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2:26" ht="12.75" customHeight="1">
      <c r="B42" s="152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2:26" ht="12.75" customHeight="1">
      <c r="B43" s="152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2:26" ht="12.75" customHeight="1">
      <c r="B44" s="152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2:26" ht="12.75" customHeight="1">
      <c r="B45" s="152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2:26" ht="12.75" customHeight="1">
      <c r="B46" s="152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2:26" ht="12.75" customHeight="1">
      <c r="B47" s="152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2:26" ht="12.75" customHeight="1">
      <c r="B48" s="152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2:26" ht="12.75" customHeight="1">
      <c r="B49" s="152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2:26" ht="12.75" customHeight="1">
      <c r="B50" s="152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2:26" ht="12.75" customHeight="1">
      <c r="B51" s="152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2:26" ht="12.75" customHeight="1">
      <c r="B52" s="152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2:26" ht="12.75" customHeight="1">
      <c r="B53" s="152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2:26" ht="12.75" customHeight="1">
      <c r="B54" s="152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2:26" ht="12.75" customHeight="1">
      <c r="B55" s="152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2:26" ht="12.75" customHeight="1">
      <c r="B56" s="152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2:26" ht="12.75" customHeight="1">
      <c r="B57" s="152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2:26" ht="12.75" customHeight="1">
      <c r="B58" s="152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2:26" ht="12.75" customHeight="1">
      <c r="B59" s="152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2:26" ht="12.75" customHeight="1">
      <c r="B60" s="152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2:26" ht="12.75" customHeight="1">
      <c r="B61" s="152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2:26" ht="12.75" customHeight="1">
      <c r="B62" s="152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2:26" ht="12.75" customHeight="1">
      <c r="B63" s="152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2:26" ht="12.75" customHeight="1">
      <c r="B64" s="152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2:26" ht="12.75" customHeight="1">
      <c r="B65" s="152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2:26" ht="12.75" customHeight="1">
      <c r="B66" s="152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2:26" ht="12.75" customHeight="1">
      <c r="B67" s="152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2:26" ht="12.75" customHeight="1">
      <c r="B68" s="152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2:26" ht="12.75" customHeight="1">
      <c r="B69" s="152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2:26" ht="12.75" customHeight="1">
      <c r="B70" s="152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2:26" ht="12.75" customHeight="1">
      <c r="B71" s="152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2:26" ht="12.75" customHeight="1">
      <c r="B72" s="152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2:26" ht="12.75" customHeight="1">
      <c r="B73" s="152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2:26" ht="12.75" customHeight="1">
      <c r="B74" s="152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2:26" ht="12.75" customHeight="1">
      <c r="B75" s="152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2:26" ht="12.75" customHeight="1">
      <c r="B76" s="152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2:26" ht="12.75" customHeight="1">
      <c r="B77" s="152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2:26" ht="12.75" customHeight="1">
      <c r="B78" s="152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2:26" ht="12.75" customHeight="1">
      <c r="B79" s="152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2:26" ht="12.75" customHeight="1">
      <c r="B80" s="152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2:26" ht="12.75" customHeight="1">
      <c r="B81" s="152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2:26" ht="12.75" customHeight="1">
      <c r="B82" s="152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2:26" ht="12.75" customHeight="1">
      <c r="B83" s="152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2:26" ht="12.75" customHeight="1">
      <c r="B84" s="152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2:26" ht="12.75" customHeight="1">
      <c r="B85" s="152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2:26" ht="12.75" customHeight="1">
      <c r="B86" s="152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2:26" ht="12.75" customHeight="1">
      <c r="B87" s="152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2:26" ht="12.75" customHeight="1">
      <c r="B88" s="152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2:26" ht="12.75" customHeight="1">
      <c r="B89" s="152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2:26" ht="12.75" customHeight="1">
      <c r="B90" s="152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2:26" ht="12.75" customHeight="1">
      <c r="B91" s="152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2:26" ht="12.75" customHeight="1">
      <c r="B92" s="152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2:26" ht="12.75" customHeight="1">
      <c r="B93" s="152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2:26" ht="12.75" customHeight="1">
      <c r="B94" s="152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2:26" ht="12.75" customHeight="1">
      <c r="B95" s="152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2:26" ht="12.75" customHeight="1">
      <c r="B96" s="152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2:26" ht="12.75" customHeight="1">
      <c r="B97" s="152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2:26" ht="12.75" customHeight="1">
      <c r="B98" s="152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2:26" ht="12.75" customHeight="1">
      <c r="B99" s="152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spans="2:26" ht="12.75" customHeight="1">
      <c r="B100" s="152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  <row r="101" spans="2:26" ht="12.75" customHeight="1">
      <c r="B101" s="152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</row>
    <row r="102" spans="2:26" ht="12.75" customHeight="1">
      <c r="B102" s="152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</row>
    <row r="103" spans="2:26" ht="12.75" customHeight="1">
      <c r="B103" s="152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</row>
    <row r="104" spans="2:26" ht="12.75" customHeight="1">
      <c r="B104" s="152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</row>
    <row r="105" spans="2:26" ht="12.75" customHeight="1">
      <c r="B105" s="152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</row>
    <row r="106" spans="2:26" ht="12.75" customHeight="1">
      <c r="B106" s="152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</row>
    <row r="107" spans="2:26" ht="12.75" customHeight="1">
      <c r="B107" s="152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</row>
    <row r="108" spans="2:26" ht="12.75" customHeight="1">
      <c r="B108" s="152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</row>
    <row r="109" spans="2:26" ht="12.75" customHeight="1">
      <c r="B109" s="152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</row>
    <row r="110" spans="2:26" ht="12.75" customHeight="1">
      <c r="B110" s="152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</row>
    <row r="111" spans="2:26" ht="12.75" customHeight="1">
      <c r="B111" s="152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</row>
    <row r="112" spans="2:26" ht="12.75" customHeight="1">
      <c r="B112" s="152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</row>
    <row r="113" spans="2:26" ht="12.75" customHeight="1">
      <c r="B113" s="152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</row>
    <row r="114" spans="2:26" ht="12.75" customHeight="1">
      <c r="B114" s="152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</row>
    <row r="115" spans="2:26" ht="12.75" customHeight="1">
      <c r="B115" s="152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</row>
    <row r="116" spans="2:26" ht="12.75" customHeight="1">
      <c r="B116" s="152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</row>
    <row r="117" spans="2:26" ht="12.75" customHeight="1">
      <c r="B117" s="152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</row>
    <row r="118" spans="2:26" ht="12.75" customHeight="1">
      <c r="B118" s="152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</row>
    <row r="119" spans="2:26" ht="12.75" customHeight="1">
      <c r="B119" s="152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</row>
    <row r="120" spans="2:26" ht="12.75" customHeight="1">
      <c r="B120" s="152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</row>
    <row r="121" spans="2:26" ht="12.75" customHeight="1">
      <c r="B121" s="152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</row>
    <row r="122" spans="2:26" ht="12.75" customHeight="1">
      <c r="B122" s="152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</row>
    <row r="123" spans="2:26" ht="12.75" customHeight="1">
      <c r="B123" s="152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</row>
    <row r="124" spans="2:26" ht="12.75" customHeight="1">
      <c r="B124" s="152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</row>
    <row r="125" spans="2:26" ht="12.75" customHeight="1">
      <c r="B125" s="152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</row>
    <row r="126" spans="2:26" ht="12.75" customHeight="1">
      <c r="B126" s="152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</row>
    <row r="127" spans="2:26" ht="12.75" customHeight="1">
      <c r="B127" s="152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</row>
    <row r="128" spans="2:26" ht="12.75" customHeight="1">
      <c r="B128" s="152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</row>
    <row r="129" spans="2:26" ht="12.75" customHeight="1">
      <c r="B129" s="152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</row>
    <row r="130" spans="2:26" ht="12.75" customHeight="1">
      <c r="B130" s="152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</row>
    <row r="131" spans="2:26" ht="12.75" customHeight="1">
      <c r="B131" s="152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</row>
    <row r="132" spans="2:26" ht="12.75" customHeight="1">
      <c r="B132" s="152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</row>
    <row r="133" spans="2:26" ht="12.75" customHeight="1">
      <c r="B133" s="152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</row>
    <row r="134" spans="2:26" ht="12.75" customHeight="1">
      <c r="B134" s="152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</row>
    <row r="135" spans="2:26" ht="12.75" customHeight="1">
      <c r="B135" s="152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</row>
    <row r="136" spans="2:26" ht="12.75" customHeight="1">
      <c r="B136" s="152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</row>
    <row r="137" spans="2:26" ht="12.75" customHeight="1">
      <c r="B137" s="152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</row>
    <row r="138" spans="2:26" ht="12.75" customHeight="1">
      <c r="B138" s="152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</row>
    <row r="139" spans="2:26" ht="12.75" customHeight="1">
      <c r="B139" s="152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</row>
    <row r="140" spans="2:26" ht="12.75" customHeight="1">
      <c r="B140" s="152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</row>
    <row r="141" spans="2:26" ht="12.75" customHeight="1">
      <c r="B141" s="152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</row>
    <row r="142" spans="2:26" ht="12.75" customHeight="1">
      <c r="B142" s="152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</row>
    <row r="143" spans="2:26" ht="12.75" customHeight="1">
      <c r="B143" s="152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</row>
    <row r="144" spans="2:26" ht="12.75" customHeight="1">
      <c r="B144" s="152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</row>
    <row r="145" spans="2:26" ht="12.75" customHeight="1">
      <c r="B145" s="152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</row>
    <row r="146" spans="2:26" ht="12.75" customHeight="1">
      <c r="B146" s="152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</row>
    <row r="147" spans="2:26" ht="12.75" customHeight="1">
      <c r="B147" s="152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</row>
    <row r="148" spans="2:26" ht="12.75" customHeight="1">
      <c r="B148" s="152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</row>
    <row r="149" spans="2:26" ht="12.75" customHeight="1">
      <c r="B149" s="152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</row>
    <row r="150" spans="2:26" ht="12.75" customHeight="1">
      <c r="B150" s="152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</row>
    <row r="151" spans="2:26" ht="12.75" customHeight="1">
      <c r="B151" s="152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</row>
    <row r="152" spans="2:26" ht="12.75" customHeight="1">
      <c r="B152" s="152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</row>
    <row r="153" spans="2:26" ht="12.75" customHeight="1">
      <c r="B153" s="152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</row>
    <row r="154" spans="2:26" ht="12.75" customHeight="1">
      <c r="B154" s="152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</row>
    <row r="155" spans="2:26" ht="12.75" customHeight="1">
      <c r="B155" s="152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</row>
    <row r="156" spans="2:26" ht="12.75" customHeight="1">
      <c r="B156" s="152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</row>
    <row r="157" spans="2:26" ht="12.75" customHeight="1">
      <c r="B157" s="152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</row>
    <row r="158" spans="2:26" ht="12.75" customHeight="1">
      <c r="B158" s="152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</row>
    <row r="159" spans="2:26" ht="12.75" customHeight="1">
      <c r="B159" s="152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</row>
    <row r="160" spans="2:26" ht="12.75" customHeight="1">
      <c r="B160" s="152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</row>
    <row r="161" spans="2:26" ht="12.75" customHeight="1">
      <c r="B161" s="152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</row>
    <row r="162" spans="2:26" ht="12.75" customHeight="1">
      <c r="B162" s="152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</row>
    <row r="163" spans="2:26" ht="12.75" customHeight="1">
      <c r="B163" s="152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</row>
    <row r="164" spans="2:26" ht="12.75" customHeight="1">
      <c r="B164" s="152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</row>
    <row r="165" spans="2:26" ht="12.75" customHeight="1">
      <c r="B165" s="152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</row>
    <row r="166" spans="2:26" ht="12.75" customHeight="1">
      <c r="B166" s="152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</row>
    <row r="167" spans="2:26" ht="12.75" customHeight="1">
      <c r="B167" s="152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</row>
    <row r="168" spans="2:26" ht="12.75" customHeight="1">
      <c r="B168" s="152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spans="2:26" ht="12.75" customHeight="1">
      <c r="B169" s="152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</row>
    <row r="170" spans="2:26" ht="12.75" customHeight="1">
      <c r="B170" s="152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</row>
    <row r="171" spans="2:26" ht="12.75" customHeight="1">
      <c r="B171" s="152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</row>
    <row r="172" spans="2:26" ht="12.75" customHeight="1">
      <c r="B172" s="152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</row>
    <row r="173" spans="2:26" ht="12.75" customHeight="1">
      <c r="B173" s="152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</row>
    <row r="174" spans="2:26" ht="12.75" customHeight="1">
      <c r="B174" s="152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</row>
    <row r="175" spans="2:26" ht="12.75" customHeight="1">
      <c r="B175" s="152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</row>
    <row r="176" spans="2:26" ht="12.75" customHeight="1">
      <c r="B176" s="152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</row>
    <row r="177" spans="2:26" ht="12.75" customHeight="1">
      <c r="B177" s="152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</row>
    <row r="178" spans="2:26" ht="12.75" customHeight="1">
      <c r="B178" s="152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</row>
    <row r="179" spans="2:26" ht="12.75" customHeight="1">
      <c r="B179" s="152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</row>
    <row r="180" spans="2:26" ht="12.75" customHeight="1">
      <c r="B180" s="152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</row>
    <row r="181" spans="2:26" ht="12.75" customHeight="1">
      <c r="B181" s="152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</row>
    <row r="182" spans="2:26" ht="12.75" customHeight="1">
      <c r="B182" s="152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</row>
    <row r="183" spans="2:26" ht="12.75" customHeight="1">
      <c r="B183" s="152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</row>
    <row r="184" spans="2:26" ht="12.75" customHeight="1">
      <c r="B184" s="152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</row>
    <row r="185" spans="2:26" ht="12.75" customHeight="1">
      <c r="B185" s="152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</row>
    <row r="186" spans="2:26" ht="12.75" customHeight="1">
      <c r="B186" s="152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</row>
    <row r="187" spans="2:26" ht="12.75" customHeight="1">
      <c r="B187" s="152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</row>
    <row r="188" spans="2:26" ht="12.75" customHeight="1">
      <c r="B188" s="152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</row>
    <row r="189" spans="2:26" ht="12.75" customHeight="1">
      <c r="B189" s="152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</row>
    <row r="190" spans="2:26" ht="12.75" customHeight="1">
      <c r="B190" s="152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</row>
    <row r="191" spans="2:26" ht="12.75" customHeight="1">
      <c r="B191" s="152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</row>
    <row r="192" spans="2:26" ht="12.75" customHeight="1"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</row>
    <row r="193" spans="1:26" ht="12.75" customHeight="1">
      <c r="A193" s="151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</row>
    <row r="194" spans="1:26" ht="12.75" customHeight="1">
      <c r="A194" s="151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</row>
    <row r="195" spans="1:26" ht="12.75" customHeight="1">
      <c r="A195" s="151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</row>
    <row r="196" spans="1:26" ht="12.75" customHeight="1">
      <c r="A196" s="151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</row>
    <row r="197" spans="1:26" ht="12.75" customHeight="1">
      <c r="A197" s="151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</row>
    <row r="198" spans="1:26" ht="12.75" customHeight="1">
      <c r="A198" s="151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</row>
    <row r="199" spans="1:26" ht="12.75" customHeight="1">
      <c r="A199" s="151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</row>
    <row r="200" spans="1:26" ht="12.75" customHeight="1">
      <c r="A200" s="151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</row>
    <row r="201" spans="1:26" ht="12.75" customHeight="1">
      <c r="A201" s="151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</row>
    <row r="202" spans="1:26" ht="12.75" customHeight="1">
      <c r="A202" s="151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</row>
    <row r="203" spans="1:26" ht="12.75" customHeight="1">
      <c r="A203" s="151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</row>
    <row r="204" spans="1:26" ht="12.75" customHeight="1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</row>
    <row r="205" spans="1:26" ht="12.75" customHeight="1">
      <c r="A205" s="151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spans="1:26" ht="12.75" customHeight="1">
      <c r="A206" s="151"/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</row>
    <row r="207" spans="1:26" ht="12.75" customHeight="1">
      <c r="A207" s="151"/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</row>
    <row r="208" spans="1:26" ht="12.75" customHeight="1">
      <c r="A208" s="151"/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</row>
    <row r="209" spans="1:26" ht="12.75" customHeight="1">
      <c r="A209" s="151"/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</row>
    <row r="210" spans="1:26" ht="12.75" customHeight="1">
      <c r="A210" s="151"/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</row>
    <row r="211" spans="1:26" ht="12.75" customHeight="1">
      <c r="A211" s="151"/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spans="1:26" ht="12.75" customHeight="1">
      <c r="A212" s="151"/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</row>
    <row r="213" spans="1:26" ht="12.75" customHeight="1">
      <c r="A213" s="151"/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</row>
    <row r="214" spans="1:26" ht="12.75" customHeight="1">
      <c r="A214" s="151"/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</row>
    <row r="215" spans="1:26" ht="12.75" customHeight="1">
      <c r="A215" s="151"/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</row>
    <row r="216" spans="1:26" ht="12.75" customHeight="1">
      <c r="A216" s="151"/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</row>
    <row r="217" spans="1:26" ht="12.75" customHeight="1">
      <c r="A217" s="151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</row>
    <row r="218" spans="1:26" ht="12.75" customHeight="1">
      <c r="A218" s="151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</row>
    <row r="219" spans="1:26" ht="12.75" customHeight="1">
      <c r="A219" s="151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/>
      <c r="U219" s="151"/>
      <c r="V219" s="151"/>
      <c r="W219" s="151"/>
      <c r="X219" s="151"/>
      <c r="Y219" s="151"/>
      <c r="Z219" s="151"/>
    </row>
    <row r="220" spans="1:26" ht="12.75" customHeight="1">
      <c r="A220" s="151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</sheetPr>
  <dimension ref="A1:C1000"/>
  <sheetViews>
    <sheetView workbookViewId="0"/>
  </sheetViews>
  <sheetFormatPr defaultColWidth="14.42578125" defaultRowHeight="15" customHeight="1"/>
  <cols>
    <col min="1" max="1" width="92.7109375" customWidth="1"/>
    <col min="2" max="3" width="7.5703125" customWidth="1"/>
    <col min="4" max="6" width="8.7109375" customWidth="1"/>
  </cols>
  <sheetData>
    <row r="1" spans="1:3">
      <c r="A1" s="76" t="s">
        <v>1008</v>
      </c>
      <c r="B1" s="76" t="s">
        <v>1010</v>
      </c>
      <c r="C1" s="76" t="s">
        <v>1010</v>
      </c>
    </row>
    <row r="2" spans="1:3">
      <c r="B2" s="152"/>
    </row>
    <row r="3" spans="1:3">
      <c r="B3" s="152"/>
    </row>
    <row r="4" spans="1:3">
      <c r="B4" s="152"/>
    </row>
    <row r="5" spans="1:3">
      <c r="B5" s="152"/>
    </row>
    <row r="6" spans="1:3">
      <c r="B6" s="152"/>
    </row>
    <row r="7" spans="1:3">
      <c r="B7" s="152"/>
    </row>
    <row r="8" spans="1:3">
      <c r="B8" s="152"/>
    </row>
    <row r="9" spans="1:3">
      <c r="B9" s="152"/>
    </row>
    <row r="10" spans="1:3">
      <c r="B10" s="152"/>
    </row>
    <row r="11" spans="1:3">
      <c r="B11" s="152"/>
    </row>
    <row r="12" spans="1:3">
      <c r="B12" s="152"/>
    </row>
    <row r="13" spans="1:3">
      <c r="B13" s="152"/>
    </row>
    <row r="14" spans="1:3">
      <c r="B14" s="152"/>
    </row>
    <row r="15" spans="1:3">
      <c r="B15" s="152"/>
    </row>
    <row r="16" spans="1:3">
      <c r="B16" s="152"/>
    </row>
    <row r="17" spans="2:2">
      <c r="B17" s="152"/>
    </row>
    <row r="18" spans="2:2">
      <c r="B18" s="152"/>
    </row>
    <row r="19" spans="2:2">
      <c r="B19" s="152"/>
    </row>
    <row r="20" spans="2:2">
      <c r="B20" s="152"/>
    </row>
    <row r="21" spans="2:2" ht="15.75" customHeight="1">
      <c r="B21" s="152"/>
    </row>
    <row r="22" spans="2:2" ht="15.75" customHeight="1">
      <c r="B22" s="152"/>
    </row>
    <row r="23" spans="2:2" ht="15.75" customHeight="1">
      <c r="B23" s="152"/>
    </row>
    <row r="24" spans="2:2" ht="15.75" customHeight="1">
      <c r="B24" s="152"/>
    </row>
    <row r="25" spans="2:2" ht="15.75" customHeight="1">
      <c r="B25" s="152"/>
    </row>
    <row r="26" spans="2:2" ht="15.75" customHeight="1">
      <c r="B26" s="152"/>
    </row>
    <row r="27" spans="2:2" ht="15.75" customHeight="1">
      <c r="B27" s="152"/>
    </row>
    <row r="28" spans="2:2" ht="15.75" customHeight="1">
      <c r="B28" s="152"/>
    </row>
    <row r="29" spans="2:2" ht="15.75" customHeight="1">
      <c r="B29" s="152"/>
    </row>
    <row r="30" spans="2:2" ht="15.75" customHeight="1">
      <c r="B30" s="152"/>
    </row>
    <row r="31" spans="2:2" ht="15.75" customHeight="1">
      <c r="B31" s="152"/>
    </row>
    <row r="32" spans="2:2" ht="15.75" customHeight="1">
      <c r="B32" s="152"/>
    </row>
    <row r="33" spans="2:2" ht="15.75" customHeight="1">
      <c r="B33" s="152"/>
    </row>
    <row r="34" spans="2:2" ht="15.75" customHeight="1">
      <c r="B34" s="152"/>
    </row>
    <row r="35" spans="2:2" ht="15.75" customHeight="1">
      <c r="B35" s="152"/>
    </row>
    <row r="36" spans="2:2" ht="15.75" customHeight="1">
      <c r="B36" s="152"/>
    </row>
    <row r="37" spans="2:2" ht="15.75" customHeight="1">
      <c r="B37" s="152"/>
    </row>
    <row r="38" spans="2:2" ht="15.75" customHeight="1">
      <c r="B38" s="152"/>
    </row>
    <row r="39" spans="2:2" ht="15.75" customHeight="1">
      <c r="B39" s="152"/>
    </row>
    <row r="40" spans="2:2" ht="15.75" customHeight="1">
      <c r="B40" s="152"/>
    </row>
    <row r="41" spans="2:2" ht="15.75" customHeight="1">
      <c r="B41" s="152"/>
    </row>
    <row r="42" spans="2:2" ht="15.75" customHeight="1">
      <c r="B42" s="152"/>
    </row>
    <row r="43" spans="2:2" ht="15.75" customHeight="1">
      <c r="B43" s="152"/>
    </row>
    <row r="44" spans="2:2" ht="15.75" customHeight="1">
      <c r="B44" s="152"/>
    </row>
    <row r="45" spans="2:2" ht="15.75" customHeight="1">
      <c r="B45" s="152"/>
    </row>
    <row r="46" spans="2:2" ht="15.75" customHeight="1">
      <c r="B46" s="152"/>
    </row>
    <row r="47" spans="2:2" ht="15.75" customHeight="1">
      <c r="B47" s="152"/>
    </row>
    <row r="48" spans="2:2" ht="15.75" customHeight="1">
      <c r="B48" s="152"/>
    </row>
    <row r="49" spans="2:2" ht="15.75" customHeight="1">
      <c r="B49" s="152"/>
    </row>
    <row r="50" spans="2:2" ht="15.75" customHeight="1">
      <c r="B50" s="152"/>
    </row>
    <row r="51" spans="2:2" ht="15.75" customHeight="1">
      <c r="B51" s="152"/>
    </row>
    <row r="52" spans="2:2" ht="15.75" customHeight="1">
      <c r="B52" s="152"/>
    </row>
    <row r="53" spans="2:2" ht="15.75" customHeight="1">
      <c r="B53" s="152"/>
    </row>
    <row r="54" spans="2:2" ht="15.75" customHeight="1">
      <c r="B54" s="152"/>
    </row>
    <row r="55" spans="2:2" ht="15.75" customHeight="1">
      <c r="B55" s="152"/>
    </row>
    <row r="56" spans="2:2" ht="15.75" customHeight="1">
      <c r="B56" s="152"/>
    </row>
    <row r="57" spans="2:2" ht="15.75" customHeight="1">
      <c r="B57" s="152"/>
    </row>
    <row r="58" spans="2:2" ht="15.75" customHeight="1">
      <c r="B58" s="152"/>
    </row>
    <row r="59" spans="2:2" ht="15.75" customHeight="1">
      <c r="B59" s="152"/>
    </row>
    <row r="60" spans="2:2" ht="15.75" customHeight="1">
      <c r="B60" s="152"/>
    </row>
    <row r="61" spans="2:2" ht="15.75" customHeight="1">
      <c r="B61" s="152"/>
    </row>
    <row r="62" spans="2:2" ht="15.75" customHeight="1">
      <c r="B62" s="152"/>
    </row>
    <row r="63" spans="2:2" ht="15.75" customHeight="1">
      <c r="B63" s="152"/>
    </row>
    <row r="64" spans="2:2" ht="15.75" customHeight="1">
      <c r="B64" s="152"/>
    </row>
    <row r="65" spans="2:2" ht="15.75" customHeight="1">
      <c r="B65" s="152"/>
    </row>
    <row r="66" spans="2:2" ht="15.75" customHeight="1">
      <c r="B66" s="152"/>
    </row>
    <row r="67" spans="2:2" ht="15.75" customHeight="1">
      <c r="B67" s="152"/>
    </row>
    <row r="68" spans="2:2" ht="15.75" customHeight="1">
      <c r="B68" s="152"/>
    </row>
    <row r="69" spans="2:2" ht="15.75" customHeight="1">
      <c r="B69" s="152"/>
    </row>
    <row r="70" spans="2:2" ht="15.75" customHeight="1">
      <c r="B70" s="152"/>
    </row>
    <row r="71" spans="2:2" ht="15.75" customHeight="1">
      <c r="B71" s="152"/>
    </row>
    <row r="72" spans="2:2" ht="15.75" customHeight="1">
      <c r="B72" s="152"/>
    </row>
    <row r="73" spans="2:2" ht="15.75" customHeight="1">
      <c r="B73" s="152"/>
    </row>
    <row r="74" spans="2:2" ht="15.75" customHeight="1">
      <c r="B74" s="152"/>
    </row>
    <row r="75" spans="2:2" ht="15.75" customHeight="1">
      <c r="B75" s="152"/>
    </row>
    <row r="76" spans="2:2" ht="15.75" customHeight="1">
      <c r="B76" s="152"/>
    </row>
    <row r="77" spans="2:2" ht="15.75" customHeight="1">
      <c r="B77" s="152"/>
    </row>
    <row r="78" spans="2:2" ht="15.75" customHeight="1">
      <c r="B78" s="152"/>
    </row>
    <row r="79" spans="2:2" ht="15.75" customHeight="1">
      <c r="B79" s="152"/>
    </row>
    <row r="80" spans="2:2" ht="15.75" customHeight="1">
      <c r="B80" s="152"/>
    </row>
    <row r="81" spans="2:2" ht="15.75" customHeight="1">
      <c r="B81" s="152"/>
    </row>
    <row r="82" spans="2:2" ht="15.75" customHeight="1">
      <c r="B82" s="152"/>
    </row>
    <row r="83" spans="2:2" ht="15.75" customHeight="1">
      <c r="B83" s="152"/>
    </row>
    <row r="84" spans="2:2" ht="15.75" customHeight="1">
      <c r="B84" s="152"/>
    </row>
    <row r="85" spans="2:2" ht="15.75" customHeight="1">
      <c r="B85" s="152"/>
    </row>
    <row r="86" spans="2:2" ht="15.75" customHeight="1">
      <c r="B86" s="152"/>
    </row>
    <row r="87" spans="2:2" ht="15.75" customHeight="1">
      <c r="B87" s="152"/>
    </row>
    <row r="88" spans="2:2" ht="15.75" customHeight="1">
      <c r="B88" s="152"/>
    </row>
    <row r="89" spans="2:2" ht="15.75" customHeight="1">
      <c r="B89" s="152"/>
    </row>
    <row r="90" spans="2:2" ht="15.75" customHeight="1">
      <c r="B90" s="152"/>
    </row>
    <row r="91" spans="2:2" ht="15.75" customHeight="1">
      <c r="B91" s="152"/>
    </row>
    <row r="92" spans="2:2" ht="15.75" customHeight="1">
      <c r="B92" s="152"/>
    </row>
    <row r="93" spans="2:2" ht="15.75" customHeight="1">
      <c r="B93" s="152"/>
    </row>
    <row r="94" spans="2:2" ht="15.75" customHeight="1">
      <c r="B94" s="152"/>
    </row>
    <row r="95" spans="2:2" ht="15.75" customHeight="1">
      <c r="B95" s="152"/>
    </row>
    <row r="96" spans="2:2" ht="15.75" customHeight="1">
      <c r="B96" s="152"/>
    </row>
    <row r="97" spans="2:2" ht="15.75" customHeight="1">
      <c r="B97" s="152"/>
    </row>
    <row r="98" spans="2:2" ht="15.75" customHeight="1">
      <c r="B98" s="152"/>
    </row>
    <row r="99" spans="2:2" ht="15.75" customHeight="1">
      <c r="B99" s="152"/>
    </row>
    <row r="100" spans="2:2" ht="15.75" customHeight="1">
      <c r="B100" s="152"/>
    </row>
    <row r="101" spans="2:2" ht="15.75" customHeight="1">
      <c r="B101" s="152"/>
    </row>
    <row r="102" spans="2:2" ht="15.75" customHeight="1">
      <c r="B102" s="152"/>
    </row>
    <row r="103" spans="2:2" ht="15.75" customHeight="1">
      <c r="B103" s="152"/>
    </row>
    <row r="104" spans="2:2" ht="15.75" customHeight="1">
      <c r="B104" s="152"/>
    </row>
    <row r="105" spans="2:2" ht="15.75" customHeight="1">
      <c r="B105" s="152"/>
    </row>
    <row r="106" spans="2:2" ht="15.75" customHeight="1">
      <c r="B106" s="152"/>
    </row>
    <row r="107" spans="2:2" ht="15.75" customHeight="1">
      <c r="B107" s="152"/>
    </row>
    <row r="108" spans="2:2" ht="15.75" customHeight="1">
      <c r="B108" s="152"/>
    </row>
    <row r="109" spans="2:2" ht="15.75" customHeight="1">
      <c r="B109" s="152"/>
    </row>
    <row r="110" spans="2:2" ht="15.75" customHeight="1">
      <c r="B110" s="152"/>
    </row>
    <row r="111" spans="2:2" ht="15.75" customHeight="1">
      <c r="B111" s="152"/>
    </row>
    <row r="112" spans="2:2" ht="15.75" customHeight="1">
      <c r="B112" s="152"/>
    </row>
    <row r="113" spans="2:2" ht="15.75" customHeight="1">
      <c r="B113" s="152"/>
    </row>
    <row r="114" spans="2:2" ht="15.75" customHeight="1">
      <c r="B114" s="152"/>
    </row>
    <row r="115" spans="2:2" ht="15.75" customHeight="1">
      <c r="B115" s="152"/>
    </row>
    <row r="116" spans="2:2" ht="15.75" customHeight="1">
      <c r="B116" s="152"/>
    </row>
    <row r="117" spans="2:2" ht="15.75" customHeight="1">
      <c r="B117" s="152"/>
    </row>
    <row r="118" spans="2:2" ht="15.75" customHeight="1">
      <c r="B118" s="152"/>
    </row>
    <row r="119" spans="2:2" ht="15.75" customHeight="1">
      <c r="B119" s="152"/>
    </row>
    <row r="120" spans="2:2" ht="15.75" customHeight="1">
      <c r="B120" s="152"/>
    </row>
    <row r="121" spans="2:2" ht="15.75" customHeight="1">
      <c r="B121" s="152"/>
    </row>
    <row r="122" spans="2:2" ht="15.75" customHeight="1">
      <c r="B122" s="152"/>
    </row>
    <row r="123" spans="2:2" ht="15.75" customHeight="1">
      <c r="B123" s="152"/>
    </row>
    <row r="124" spans="2:2" ht="15.75" customHeight="1">
      <c r="B124" s="152"/>
    </row>
    <row r="125" spans="2:2" ht="15.75" customHeight="1">
      <c r="B125" s="152"/>
    </row>
    <row r="126" spans="2:2" ht="15.75" customHeight="1">
      <c r="B126" s="152"/>
    </row>
    <row r="127" spans="2:2" ht="15.75" customHeight="1">
      <c r="B127" s="152"/>
    </row>
    <row r="128" spans="2:2" ht="15.75" customHeight="1">
      <c r="B128" s="152"/>
    </row>
    <row r="129" spans="2:2" ht="15.75" customHeight="1">
      <c r="B129" s="152"/>
    </row>
    <row r="130" spans="2:2" ht="15.75" customHeight="1">
      <c r="B130" s="152"/>
    </row>
    <row r="131" spans="2:2" ht="15.75" customHeight="1">
      <c r="B131" s="152"/>
    </row>
    <row r="132" spans="2:2" ht="15.75" customHeight="1">
      <c r="B132" s="152"/>
    </row>
    <row r="133" spans="2:2" ht="15.75" customHeight="1">
      <c r="B133" s="152"/>
    </row>
    <row r="134" spans="2:2" ht="15.75" customHeight="1">
      <c r="B134" s="152"/>
    </row>
    <row r="135" spans="2:2" ht="15.75" customHeight="1">
      <c r="B135" s="152"/>
    </row>
    <row r="136" spans="2:2" ht="15.75" customHeight="1">
      <c r="B136" s="152"/>
    </row>
    <row r="137" spans="2:2" ht="15.75" customHeight="1">
      <c r="B137" s="152"/>
    </row>
    <row r="138" spans="2:2" ht="15.75" customHeight="1">
      <c r="B138" s="152"/>
    </row>
    <row r="139" spans="2:2" ht="15.75" customHeight="1">
      <c r="B139" s="152"/>
    </row>
    <row r="140" spans="2:2" ht="15.75" customHeight="1">
      <c r="B140" s="152"/>
    </row>
    <row r="141" spans="2:2" ht="15.75" customHeight="1">
      <c r="B141" s="152"/>
    </row>
    <row r="142" spans="2:2" ht="15.75" customHeight="1">
      <c r="B142" s="152"/>
    </row>
    <row r="143" spans="2:2" ht="15.75" customHeight="1">
      <c r="B143" s="152"/>
    </row>
    <row r="144" spans="2:2" ht="15.75" customHeight="1">
      <c r="B144" s="152"/>
    </row>
    <row r="145" spans="2:2" ht="15.75" customHeight="1">
      <c r="B145" s="152"/>
    </row>
    <row r="146" spans="2:2" ht="15.75" customHeight="1">
      <c r="B146" s="152"/>
    </row>
    <row r="147" spans="2:2" ht="15.75" customHeight="1">
      <c r="B147" s="152"/>
    </row>
    <row r="148" spans="2:2" ht="15.75" customHeight="1">
      <c r="B148" s="152"/>
    </row>
    <row r="149" spans="2:2" ht="15.75" customHeight="1">
      <c r="B149" s="152"/>
    </row>
    <row r="150" spans="2:2" ht="15.75" customHeight="1">
      <c r="B150" s="152"/>
    </row>
    <row r="151" spans="2:2" ht="15.75" customHeight="1">
      <c r="B151" s="152"/>
    </row>
    <row r="152" spans="2:2" ht="15.75" customHeight="1">
      <c r="B152" s="152"/>
    </row>
    <row r="153" spans="2:2" ht="15.75" customHeight="1">
      <c r="B153" s="152"/>
    </row>
    <row r="154" spans="2:2" ht="15.75" customHeight="1">
      <c r="B154" s="152"/>
    </row>
    <row r="155" spans="2:2" ht="15.75" customHeight="1">
      <c r="B155" s="152"/>
    </row>
    <row r="156" spans="2:2" ht="15.75" customHeight="1">
      <c r="B156" s="152"/>
    </row>
    <row r="157" spans="2:2" ht="15.75" customHeight="1">
      <c r="B157" s="152"/>
    </row>
    <row r="158" spans="2:2" ht="15.75" customHeight="1">
      <c r="B158" s="152"/>
    </row>
    <row r="159" spans="2:2" ht="15.75" customHeight="1">
      <c r="B159" s="152"/>
    </row>
    <row r="160" spans="2:2" ht="15.75" customHeight="1">
      <c r="B160" s="152"/>
    </row>
    <row r="161" spans="2:2" ht="15.75" customHeight="1">
      <c r="B161" s="152"/>
    </row>
    <row r="162" spans="2:2" ht="15.75" customHeight="1">
      <c r="B162" s="152"/>
    </row>
    <row r="163" spans="2:2" ht="15.75" customHeight="1">
      <c r="B163" s="152"/>
    </row>
    <row r="164" spans="2:2" ht="15.75" customHeight="1">
      <c r="B164" s="152"/>
    </row>
    <row r="165" spans="2:2" ht="15.75" customHeight="1">
      <c r="B165" s="152"/>
    </row>
    <row r="166" spans="2:2" ht="15.75" customHeight="1">
      <c r="B166" s="152"/>
    </row>
    <row r="167" spans="2:2" ht="15.75" customHeight="1">
      <c r="B167" s="152"/>
    </row>
    <row r="168" spans="2:2" ht="15.75" customHeight="1">
      <c r="B168" s="152"/>
    </row>
    <row r="169" spans="2:2" ht="15.75" customHeight="1">
      <c r="B169" s="152"/>
    </row>
    <row r="170" spans="2:2" ht="15.75" customHeight="1">
      <c r="B170" s="152"/>
    </row>
    <row r="171" spans="2:2" ht="15.75" customHeight="1">
      <c r="B171" s="152"/>
    </row>
    <row r="172" spans="2:2" ht="15.75" customHeight="1">
      <c r="B172" s="152"/>
    </row>
    <row r="173" spans="2:2" ht="15.75" customHeight="1">
      <c r="B173" s="152"/>
    </row>
    <row r="174" spans="2:2" ht="15.75" customHeight="1">
      <c r="B174" s="152"/>
    </row>
    <row r="175" spans="2:2" ht="15.75" customHeight="1">
      <c r="B175" s="152"/>
    </row>
    <row r="176" spans="2:2" ht="15.75" customHeight="1">
      <c r="B176" s="152"/>
    </row>
    <row r="177" spans="2:2" ht="15.75" customHeight="1">
      <c r="B177" s="152"/>
    </row>
    <row r="178" spans="2:2" ht="15.75" customHeight="1">
      <c r="B178" s="152"/>
    </row>
    <row r="179" spans="2:2" ht="15.75" customHeight="1">
      <c r="B179" s="152"/>
    </row>
    <row r="180" spans="2:2" ht="15.75" customHeight="1">
      <c r="B180" s="152"/>
    </row>
    <row r="181" spans="2:2" ht="15.75" customHeight="1">
      <c r="B181" s="152"/>
    </row>
    <row r="182" spans="2:2" ht="15.75" customHeight="1">
      <c r="B182" s="152"/>
    </row>
    <row r="183" spans="2:2" ht="15.75" customHeight="1">
      <c r="B183" s="152"/>
    </row>
    <row r="184" spans="2:2" ht="15.75" customHeight="1">
      <c r="B184" s="152"/>
    </row>
    <row r="185" spans="2:2" ht="15.75" customHeight="1">
      <c r="B185" s="152"/>
    </row>
    <row r="186" spans="2:2" ht="15.75" customHeight="1">
      <c r="B186" s="152"/>
    </row>
    <row r="187" spans="2:2" ht="15.75" customHeight="1">
      <c r="B187" s="152"/>
    </row>
    <row r="188" spans="2:2" ht="15.75" customHeight="1">
      <c r="B188" s="152"/>
    </row>
    <row r="189" spans="2:2" ht="15.75" customHeight="1">
      <c r="B189" s="152"/>
    </row>
    <row r="190" spans="2:2" ht="15.75" customHeight="1">
      <c r="B190" s="152"/>
    </row>
    <row r="191" spans="2:2" ht="15.75" customHeight="1">
      <c r="B191" s="152"/>
    </row>
    <row r="192" spans="2:2" ht="15.75" customHeight="1">
      <c r="B192" s="152"/>
    </row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</sheetPr>
  <dimension ref="A1:B1000"/>
  <sheetViews>
    <sheetView workbookViewId="0"/>
  </sheetViews>
  <sheetFormatPr defaultColWidth="14.42578125" defaultRowHeight="15" customHeight="1"/>
  <cols>
    <col min="1" max="1" width="92.7109375" customWidth="1"/>
    <col min="2" max="2" width="10" customWidth="1"/>
    <col min="3" max="6" width="8.7109375" customWidth="1"/>
  </cols>
  <sheetData>
    <row r="1" spans="1:2">
      <c r="A1" s="76" t="s">
        <v>1008</v>
      </c>
      <c r="B1" s="76" t="s">
        <v>1011</v>
      </c>
    </row>
    <row r="2" spans="1:2">
      <c r="B2" s="152"/>
    </row>
    <row r="3" spans="1:2">
      <c r="B3" s="152"/>
    </row>
    <row r="4" spans="1:2">
      <c r="B4" s="152"/>
    </row>
    <row r="5" spans="1:2">
      <c r="B5" s="152"/>
    </row>
    <row r="6" spans="1:2">
      <c r="B6" s="152"/>
    </row>
    <row r="7" spans="1:2">
      <c r="B7" s="152"/>
    </row>
    <row r="8" spans="1:2">
      <c r="B8" s="152"/>
    </row>
    <row r="9" spans="1:2">
      <c r="B9" s="152"/>
    </row>
    <row r="10" spans="1:2">
      <c r="B10" s="152"/>
    </row>
    <row r="11" spans="1:2">
      <c r="B11" s="152"/>
    </row>
    <row r="12" spans="1:2">
      <c r="B12" s="152"/>
    </row>
    <row r="13" spans="1:2">
      <c r="B13" s="152"/>
    </row>
    <row r="14" spans="1:2">
      <c r="B14" s="152"/>
    </row>
    <row r="15" spans="1:2">
      <c r="B15" s="152"/>
    </row>
    <row r="16" spans="1:2">
      <c r="B16" s="152"/>
    </row>
    <row r="17" spans="2:2">
      <c r="B17" s="152"/>
    </row>
    <row r="18" spans="2:2">
      <c r="B18" s="152"/>
    </row>
    <row r="19" spans="2:2">
      <c r="B19" s="152"/>
    </row>
    <row r="20" spans="2:2">
      <c r="B20" s="152"/>
    </row>
    <row r="21" spans="2:2" ht="15.75" customHeight="1">
      <c r="B21" s="152"/>
    </row>
    <row r="22" spans="2:2" ht="15.75" customHeight="1">
      <c r="B22" s="152"/>
    </row>
    <row r="23" spans="2:2" ht="15.75" customHeight="1">
      <c r="B23" s="152"/>
    </row>
    <row r="24" spans="2:2" ht="15.75" customHeight="1">
      <c r="B24" s="152"/>
    </row>
    <row r="25" spans="2:2" ht="15.75" customHeight="1">
      <c r="B25" s="152"/>
    </row>
    <row r="26" spans="2:2" ht="15.75" customHeight="1">
      <c r="B26" s="152"/>
    </row>
    <row r="27" spans="2:2" ht="15.75" customHeight="1">
      <c r="B27" s="152"/>
    </row>
    <row r="28" spans="2:2" ht="15.75" customHeight="1">
      <c r="B28" s="152"/>
    </row>
    <row r="29" spans="2:2" ht="15.75" customHeight="1">
      <c r="B29" s="152"/>
    </row>
    <row r="30" spans="2:2" ht="15.75" customHeight="1">
      <c r="B30" s="152"/>
    </row>
    <row r="31" spans="2:2" ht="15.75" customHeight="1">
      <c r="B31" s="152"/>
    </row>
    <row r="32" spans="2:2" ht="15.75" customHeight="1">
      <c r="B32" s="152"/>
    </row>
    <row r="33" spans="2:2" ht="15.75" customHeight="1">
      <c r="B33" s="152"/>
    </row>
    <row r="34" spans="2:2" ht="15.75" customHeight="1">
      <c r="B34" s="152"/>
    </row>
    <row r="35" spans="2:2" ht="15.75" customHeight="1">
      <c r="B35" s="152"/>
    </row>
    <row r="36" spans="2:2" ht="15.75" customHeight="1">
      <c r="B36" s="152"/>
    </row>
    <row r="37" spans="2:2" ht="15.75" customHeight="1">
      <c r="B37" s="152"/>
    </row>
    <row r="38" spans="2:2" ht="15.75" customHeight="1">
      <c r="B38" s="152"/>
    </row>
    <row r="39" spans="2:2" ht="15.75" customHeight="1">
      <c r="B39" s="152"/>
    </row>
    <row r="40" spans="2:2" ht="15.75" customHeight="1">
      <c r="B40" s="152"/>
    </row>
    <row r="41" spans="2:2" ht="15.75" customHeight="1">
      <c r="B41" s="152"/>
    </row>
    <row r="42" spans="2:2" ht="15.75" customHeight="1">
      <c r="B42" s="152"/>
    </row>
    <row r="43" spans="2:2" ht="15.75" customHeight="1">
      <c r="B43" s="152"/>
    </row>
    <row r="44" spans="2:2" ht="15.75" customHeight="1">
      <c r="B44" s="152"/>
    </row>
    <row r="45" spans="2:2" ht="15.75" customHeight="1">
      <c r="B45" s="152"/>
    </row>
    <row r="46" spans="2:2" ht="15.75" customHeight="1">
      <c r="B46" s="152"/>
    </row>
    <row r="47" spans="2:2" ht="15.75" customHeight="1">
      <c r="B47" s="152"/>
    </row>
    <row r="48" spans="2:2" ht="15.75" customHeight="1">
      <c r="B48" s="152"/>
    </row>
    <row r="49" spans="2:2" ht="15.75" customHeight="1">
      <c r="B49" s="152"/>
    </row>
    <row r="50" spans="2:2" ht="15.75" customHeight="1">
      <c r="B50" s="152"/>
    </row>
    <row r="51" spans="2:2" ht="15.75" customHeight="1">
      <c r="B51" s="152"/>
    </row>
    <row r="52" spans="2:2" ht="15.75" customHeight="1">
      <c r="B52" s="152"/>
    </row>
    <row r="53" spans="2:2" ht="15.75" customHeight="1">
      <c r="B53" s="152"/>
    </row>
    <row r="54" spans="2:2" ht="15.75" customHeight="1">
      <c r="B54" s="152"/>
    </row>
    <row r="55" spans="2:2" ht="15.75" customHeight="1">
      <c r="B55" s="152"/>
    </row>
    <row r="56" spans="2:2" ht="15.75" customHeight="1">
      <c r="B56" s="152"/>
    </row>
    <row r="57" spans="2:2" ht="15.75" customHeight="1">
      <c r="B57" s="152"/>
    </row>
    <row r="58" spans="2:2" ht="15.75" customHeight="1">
      <c r="B58" s="152"/>
    </row>
    <row r="59" spans="2:2" ht="15.75" customHeight="1">
      <c r="B59" s="152"/>
    </row>
    <row r="60" spans="2:2" ht="15.75" customHeight="1">
      <c r="B60" s="152"/>
    </row>
    <row r="61" spans="2:2" ht="15.75" customHeight="1">
      <c r="B61" s="152"/>
    </row>
    <row r="62" spans="2:2" ht="15.75" customHeight="1">
      <c r="B62" s="152"/>
    </row>
    <row r="63" spans="2:2" ht="15.75" customHeight="1">
      <c r="B63" s="152"/>
    </row>
    <row r="64" spans="2:2" ht="15.75" customHeight="1">
      <c r="B64" s="152"/>
    </row>
    <row r="65" spans="2:2" ht="15.75" customHeight="1">
      <c r="B65" s="152"/>
    </row>
    <row r="66" spans="2:2" ht="15.75" customHeight="1">
      <c r="B66" s="152"/>
    </row>
    <row r="67" spans="2:2" ht="15.75" customHeight="1">
      <c r="B67" s="152"/>
    </row>
    <row r="68" spans="2:2" ht="15.75" customHeight="1">
      <c r="B68" s="152"/>
    </row>
    <row r="69" spans="2:2" ht="15.75" customHeight="1">
      <c r="B69" s="152"/>
    </row>
    <row r="70" spans="2:2" ht="15.75" customHeight="1">
      <c r="B70" s="152"/>
    </row>
    <row r="71" spans="2:2" ht="15.75" customHeight="1">
      <c r="B71" s="152"/>
    </row>
    <row r="72" spans="2:2" ht="15.75" customHeight="1">
      <c r="B72" s="152"/>
    </row>
    <row r="73" spans="2:2" ht="15.75" customHeight="1">
      <c r="B73" s="152"/>
    </row>
    <row r="74" spans="2:2" ht="15.75" customHeight="1">
      <c r="B74" s="152"/>
    </row>
    <row r="75" spans="2:2" ht="15.75" customHeight="1">
      <c r="B75" s="152"/>
    </row>
    <row r="76" spans="2:2" ht="15.75" customHeight="1">
      <c r="B76" s="152"/>
    </row>
    <row r="77" spans="2:2" ht="15.75" customHeight="1">
      <c r="B77" s="152"/>
    </row>
    <row r="78" spans="2:2" ht="15.75" customHeight="1">
      <c r="B78" s="152"/>
    </row>
    <row r="79" spans="2:2" ht="15.75" customHeight="1">
      <c r="B79" s="152"/>
    </row>
    <row r="80" spans="2:2" ht="15.75" customHeight="1">
      <c r="B80" s="152"/>
    </row>
    <row r="81" spans="2:2" ht="15.75" customHeight="1">
      <c r="B81" s="152"/>
    </row>
    <row r="82" spans="2:2" ht="15.75" customHeight="1">
      <c r="B82" s="152"/>
    </row>
    <row r="83" spans="2:2" ht="15.75" customHeight="1">
      <c r="B83" s="152"/>
    </row>
    <row r="84" spans="2:2" ht="15.75" customHeight="1">
      <c r="B84" s="152"/>
    </row>
    <row r="85" spans="2:2" ht="15.75" customHeight="1">
      <c r="B85" s="152"/>
    </row>
    <row r="86" spans="2:2" ht="15.75" customHeight="1">
      <c r="B86" s="152"/>
    </row>
    <row r="87" spans="2:2" ht="15.75" customHeight="1">
      <c r="B87" s="152"/>
    </row>
    <row r="88" spans="2:2" ht="15.75" customHeight="1">
      <c r="B88" s="152"/>
    </row>
    <row r="89" spans="2:2" ht="15.75" customHeight="1">
      <c r="B89" s="152"/>
    </row>
    <row r="90" spans="2:2" ht="15.75" customHeight="1">
      <c r="B90" s="152"/>
    </row>
    <row r="91" spans="2:2" ht="15.75" customHeight="1">
      <c r="B91" s="152"/>
    </row>
    <row r="92" spans="2:2" ht="15.75" customHeight="1">
      <c r="B92" s="152"/>
    </row>
    <row r="93" spans="2:2" ht="15.75" customHeight="1">
      <c r="B93" s="152"/>
    </row>
    <row r="94" spans="2:2" ht="15.75" customHeight="1">
      <c r="B94" s="152"/>
    </row>
    <row r="95" spans="2:2" ht="15.75" customHeight="1">
      <c r="B95" s="152"/>
    </row>
    <row r="96" spans="2:2" ht="15.75" customHeight="1">
      <c r="B96" s="152"/>
    </row>
    <row r="97" spans="2:2" ht="15.75" customHeight="1">
      <c r="B97" s="152"/>
    </row>
    <row r="98" spans="2:2" ht="15.75" customHeight="1">
      <c r="B98" s="152"/>
    </row>
    <row r="99" spans="2:2" ht="15.75" customHeight="1">
      <c r="B99" s="152"/>
    </row>
    <row r="100" spans="2:2" ht="15.75" customHeight="1">
      <c r="B100" s="152"/>
    </row>
    <row r="101" spans="2:2" ht="15.75" customHeight="1">
      <c r="B101" s="152"/>
    </row>
    <row r="102" spans="2:2" ht="15.75" customHeight="1">
      <c r="B102" s="152"/>
    </row>
    <row r="103" spans="2:2" ht="15.75" customHeight="1">
      <c r="B103" s="152"/>
    </row>
    <row r="104" spans="2:2" ht="15.75" customHeight="1">
      <c r="B104" s="152"/>
    </row>
    <row r="105" spans="2:2" ht="15.75" customHeight="1">
      <c r="B105" s="15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C1:G1000"/>
  <sheetViews>
    <sheetView workbookViewId="0">
      <selection activeCell="D4" sqref="D4"/>
    </sheetView>
  </sheetViews>
  <sheetFormatPr defaultColWidth="14.42578125" defaultRowHeight="15" customHeight="1"/>
  <cols>
    <col min="1" max="2" width="8.7109375" customWidth="1"/>
    <col min="3" max="3" width="22.42578125" customWidth="1"/>
    <col min="4" max="5" width="8.7109375" customWidth="1"/>
    <col min="6" max="6" width="11.85546875" customWidth="1"/>
    <col min="7" max="7" width="8.7109375" customWidth="1"/>
  </cols>
  <sheetData>
    <row r="1" spans="3:7">
      <c r="C1" s="76" t="s">
        <v>590</v>
      </c>
      <c r="D1" s="76">
        <v>25</v>
      </c>
      <c r="F1" s="76" t="s">
        <v>591</v>
      </c>
      <c r="G1" s="76">
        <f>D1/D2</f>
        <v>5</v>
      </c>
    </row>
    <row r="2" spans="3:7">
      <c r="C2" s="76" t="s">
        <v>592</v>
      </c>
      <c r="D2" s="76">
        <v>5</v>
      </c>
      <c r="F2" s="76" t="s">
        <v>593</v>
      </c>
      <c r="G2" s="76">
        <f>G1*D3</f>
        <v>25</v>
      </c>
    </row>
    <row r="3" spans="3:7">
      <c r="C3" s="76" t="s">
        <v>594</v>
      </c>
      <c r="D3" s="76">
        <v>5</v>
      </c>
    </row>
    <row r="4" spans="3:7">
      <c r="E4" s="76"/>
      <c r="G4">
        <v>1.6666666666666701</v>
      </c>
    </row>
    <row r="5" spans="3:7">
      <c r="E5" s="7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B1000"/>
  <sheetViews>
    <sheetView workbookViewId="0"/>
  </sheetViews>
  <sheetFormatPr defaultColWidth="14.42578125" defaultRowHeight="15" customHeight="1"/>
  <cols>
    <col min="1" max="1" width="92.7109375" customWidth="1"/>
    <col min="2" max="2" width="17.7109375" customWidth="1"/>
    <col min="3" max="6" width="8.7109375" customWidth="1"/>
  </cols>
  <sheetData>
    <row r="1" spans="1:2">
      <c r="A1" s="76" t="s">
        <v>1008</v>
      </c>
      <c r="B1" s="76" t="s">
        <v>1012</v>
      </c>
    </row>
    <row r="2" spans="1:2">
      <c r="B2" s="152"/>
    </row>
    <row r="3" spans="1:2">
      <c r="B3" s="152"/>
    </row>
    <row r="4" spans="1:2">
      <c r="B4" s="152"/>
    </row>
    <row r="5" spans="1:2">
      <c r="B5" s="152"/>
    </row>
    <row r="6" spans="1:2">
      <c r="B6" s="152"/>
    </row>
    <row r="7" spans="1:2">
      <c r="B7" s="152"/>
    </row>
    <row r="8" spans="1:2">
      <c r="B8" s="152"/>
    </row>
    <row r="9" spans="1:2">
      <c r="B9" s="152"/>
    </row>
    <row r="10" spans="1:2">
      <c r="B10" s="152"/>
    </row>
    <row r="11" spans="1:2">
      <c r="B11" s="152"/>
    </row>
    <row r="12" spans="1:2">
      <c r="B12" s="152"/>
    </row>
    <row r="13" spans="1:2">
      <c r="B13" s="152"/>
    </row>
    <row r="14" spans="1:2">
      <c r="B14" s="152"/>
    </row>
    <row r="15" spans="1:2">
      <c r="B15" s="152"/>
    </row>
    <row r="16" spans="1:2">
      <c r="B16" s="152"/>
    </row>
    <row r="17" spans="2:2">
      <c r="B17" s="152"/>
    </row>
    <row r="18" spans="2:2">
      <c r="B18" s="152"/>
    </row>
    <row r="19" spans="2:2">
      <c r="B19" s="152"/>
    </row>
    <row r="20" spans="2:2">
      <c r="B20" s="152"/>
    </row>
    <row r="21" spans="2:2" ht="15.75" customHeight="1">
      <c r="B21" s="152"/>
    </row>
    <row r="22" spans="2:2" ht="15.75" customHeight="1">
      <c r="B22" s="152"/>
    </row>
    <row r="23" spans="2:2" ht="15.75" customHeight="1">
      <c r="B23" s="152"/>
    </row>
    <row r="24" spans="2:2" ht="15.75" customHeight="1">
      <c r="B24" s="152"/>
    </row>
    <row r="25" spans="2:2" ht="15.75" customHeight="1">
      <c r="B25" s="152"/>
    </row>
    <row r="26" spans="2:2" ht="15.75" customHeight="1">
      <c r="B26" s="152"/>
    </row>
    <row r="27" spans="2:2" ht="15.75" customHeight="1">
      <c r="B27" s="152"/>
    </row>
    <row r="28" spans="2:2" ht="15.75" customHeight="1">
      <c r="B28" s="152"/>
    </row>
    <row r="29" spans="2:2" ht="15.75" customHeight="1">
      <c r="B29" s="152"/>
    </row>
    <row r="30" spans="2:2" ht="15.75" customHeight="1">
      <c r="B30" s="152"/>
    </row>
    <row r="31" spans="2:2" ht="15.75" customHeight="1">
      <c r="B31" s="152"/>
    </row>
    <row r="32" spans="2:2" ht="15.75" customHeight="1">
      <c r="B32" s="152"/>
    </row>
    <row r="33" spans="2:2" ht="15.75" customHeight="1">
      <c r="B33" s="152"/>
    </row>
    <row r="34" spans="2:2" ht="15.75" customHeight="1">
      <c r="B34" s="152"/>
    </row>
    <row r="35" spans="2:2" ht="15.75" customHeight="1">
      <c r="B35" s="152"/>
    </row>
    <row r="36" spans="2:2" ht="15.75" customHeight="1">
      <c r="B36" s="152"/>
    </row>
    <row r="37" spans="2:2" ht="15.75" customHeight="1">
      <c r="B37" s="152"/>
    </row>
    <row r="38" spans="2:2" ht="15.75" customHeight="1">
      <c r="B38" s="152"/>
    </row>
    <row r="39" spans="2:2" ht="15.75" customHeight="1">
      <c r="B39" s="152"/>
    </row>
    <row r="40" spans="2:2" ht="15.75" customHeight="1">
      <c r="B40" s="152"/>
    </row>
    <row r="41" spans="2:2" ht="15.75" customHeight="1">
      <c r="B41" s="152"/>
    </row>
    <row r="42" spans="2:2" ht="15.75" customHeight="1">
      <c r="B42" s="152"/>
    </row>
    <row r="43" spans="2:2" ht="15.75" customHeight="1">
      <c r="B43" s="152"/>
    </row>
    <row r="44" spans="2:2" ht="15.75" customHeight="1">
      <c r="B44" s="152"/>
    </row>
    <row r="45" spans="2:2" ht="15.75" customHeight="1">
      <c r="B45" s="152"/>
    </row>
    <row r="46" spans="2:2" ht="15.75" customHeight="1">
      <c r="B46" s="152"/>
    </row>
    <row r="47" spans="2:2" ht="15.75" customHeight="1">
      <c r="B47" s="152"/>
    </row>
    <row r="48" spans="2:2" ht="15.75" customHeight="1">
      <c r="B48" s="152"/>
    </row>
    <row r="49" spans="2:2" ht="15.75" customHeight="1">
      <c r="B49" s="152"/>
    </row>
    <row r="50" spans="2:2" ht="15.75" customHeight="1">
      <c r="B50" s="152"/>
    </row>
    <row r="51" spans="2:2" ht="15.75" customHeight="1">
      <c r="B51" s="152"/>
    </row>
    <row r="52" spans="2:2" ht="15.75" customHeight="1">
      <c r="B52" s="152"/>
    </row>
    <row r="53" spans="2:2" ht="15.75" customHeight="1">
      <c r="B53" s="152"/>
    </row>
    <row r="54" spans="2:2" ht="15.75" customHeight="1">
      <c r="B54" s="152"/>
    </row>
    <row r="55" spans="2:2" ht="15.75" customHeight="1">
      <c r="B55" s="152"/>
    </row>
    <row r="56" spans="2:2" ht="15.75" customHeight="1">
      <c r="B56" s="152"/>
    </row>
    <row r="57" spans="2:2" ht="15.75" customHeight="1">
      <c r="B57" s="152"/>
    </row>
    <row r="58" spans="2:2" ht="15.75" customHeight="1">
      <c r="B58" s="152"/>
    </row>
    <row r="59" spans="2:2" ht="15.75" customHeight="1">
      <c r="B59" s="152"/>
    </row>
    <row r="60" spans="2:2" ht="15.75" customHeight="1">
      <c r="B60" s="152"/>
    </row>
    <row r="61" spans="2:2" ht="15.75" customHeight="1">
      <c r="B61" s="152"/>
    </row>
    <row r="62" spans="2:2" ht="15.75" customHeight="1">
      <c r="B62" s="152"/>
    </row>
    <row r="63" spans="2:2" ht="15.75" customHeight="1">
      <c r="B63" s="152"/>
    </row>
    <row r="64" spans="2:2" ht="15.75" customHeight="1">
      <c r="B64" s="152"/>
    </row>
    <row r="65" spans="2:2" ht="15.75" customHeight="1">
      <c r="B65" s="152"/>
    </row>
    <row r="66" spans="2:2" ht="15.75" customHeight="1">
      <c r="B66" s="152"/>
    </row>
    <row r="67" spans="2:2" ht="15.75" customHeight="1">
      <c r="B67" s="152"/>
    </row>
    <row r="68" spans="2:2" ht="15.75" customHeight="1">
      <c r="B68" s="152"/>
    </row>
    <row r="69" spans="2:2" ht="15.75" customHeight="1">
      <c r="B69" s="152"/>
    </row>
    <row r="70" spans="2:2" ht="15.75" customHeight="1">
      <c r="B70" s="152"/>
    </row>
    <row r="71" spans="2:2" ht="15.75" customHeight="1">
      <c r="B71" s="152"/>
    </row>
    <row r="72" spans="2:2" ht="15.75" customHeight="1">
      <c r="B72" s="152"/>
    </row>
    <row r="73" spans="2:2" ht="15.75" customHeight="1">
      <c r="B73" s="152"/>
    </row>
    <row r="74" spans="2:2" ht="15.75" customHeight="1">
      <c r="B74" s="152"/>
    </row>
    <row r="75" spans="2:2" ht="15.75" customHeight="1">
      <c r="B75" s="152"/>
    </row>
    <row r="76" spans="2:2" ht="15.75" customHeight="1">
      <c r="B76" s="152"/>
    </row>
    <row r="77" spans="2:2" ht="15.75" customHeight="1">
      <c r="B77" s="152"/>
    </row>
    <row r="78" spans="2:2" ht="15.75" customHeight="1">
      <c r="B78" s="152"/>
    </row>
    <row r="79" spans="2:2" ht="15.75" customHeight="1">
      <c r="B79" s="152"/>
    </row>
    <row r="80" spans="2:2" ht="15.75" customHeight="1">
      <c r="B80" s="152"/>
    </row>
    <row r="81" spans="2:2" ht="15.75" customHeight="1">
      <c r="B81" s="152"/>
    </row>
    <row r="82" spans="2:2" ht="15.75" customHeight="1">
      <c r="B82" s="152"/>
    </row>
    <row r="83" spans="2:2" ht="15.75" customHeight="1">
      <c r="B83" s="152"/>
    </row>
    <row r="84" spans="2:2" ht="15.75" customHeight="1">
      <c r="B84" s="152"/>
    </row>
    <row r="85" spans="2:2" ht="15.75" customHeight="1">
      <c r="B85" s="152"/>
    </row>
    <row r="86" spans="2:2" ht="15.75" customHeight="1">
      <c r="B86" s="152"/>
    </row>
    <row r="87" spans="2:2" ht="15.75" customHeight="1">
      <c r="B87" s="152"/>
    </row>
    <row r="88" spans="2:2" ht="15.75" customHeight="1">
      <c r="B88" s="152"/>
    </row>
    <row r="89" spans="2:2" ht="15.75" customHeight="1">
      <c r="B89" s="152"/>
    </row>
    <row r="90" spans="2:2" ht="15.75" customHeight="1">
      <c r="B90" s="152"/>
    </row>
    <row r="91" spans="2:2" ht="15.75" customHeight="1">
      <c r="B91" s="152"/>
    </row>
    <row r="92" spans="2:2" ht="15.75" customHeight="1">
      <c r="B92" s="152"/>
    </row>
    <row r="93" spans="2:2" ht="15.75" customHeight="1">
      <c r="B93" s="152"/>
    </row>
    <row r="94" spans="2:2" ht="15.75" customHeight="1">
      <c r="B94" s="152"/>
    </row>
    <row r="95" spans="2:2" ht="15.75" customHeight="1">
      <c r="B95" s="152"/>
    </row>
    <row r="96" spans="2:2" ht="15.75" customHeight="1">
      <c r="B96" s="152"/>
    </row>
    <row r="97" spans="2:2" ht="15.75" customHeight="1">
      <c r="B97" s="152"/>
    </row>
    <row r="98" spans="2:2" ht="15.75" customHeight="1">
      <c r="B98" s="152"/>
    </row>
    <row r="99" spans="2:2" ht="15.75" customHeight="1">
      <c r="B99" s="152"/>
    </row>
    <row r="100" spans="2:2" ht="15.75" customHeight="1">
      <c r="B100" s="152"/>
    </row>
    <row r="101" spans="2:2" ht="15.75" customHeight="1">
      <c r="B101" s="152"/>
    </row>
    <row r="102" spans="2:2" ht="15.75" customHeight="1">
      <c r="B102" s="152"/>
    </row>
    <row r="103" spans="2:2" ht="15.75" customHeight="1">
      <c r="B103" s="152"/>
    </row>
    <row r="104" spans="2:2" ht="15.75" customHeight="1">
      <c r="B104" s="152"/>
    </row>
    <row r="105" spans="2:2" ht="15.75" customHeight="1">
      <c r="B105" s="15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</sheetPr>
  <dimension ref="A1:B1000"/>
  <sheetViews>
    <sheetView workbookViewId="0"/>
  </sheetViews>
  <sheetFormatPr defaultColWidth="14.42578125" defaultRowHeight="15" customHeight="1"/>
  <cols>
    <col min="1" max="1" width="92.7109375" customWidth="1"/>
    <col min="2" max="6" width="8.7109375" customWidth="1"/>
  </cols>
  <sheetData>
    <row r="1" spans="1:2">
      <c r="A1" s="76" t="s">
        <v>1008</v>
      </c>
      <c r="B1" s="76" t="s">
        <v>949</v>
      </c>
    </row>
    <row r="2" spans="1:2">
      <c r="B2" s="152"/>
    </row>
    <row r="3" spans="1:2">
      <c r="B3" s="152"/>
    </row>
    <row r="4" spans="1:2">
      <c r="B4" s="152"/>
    </row>
    <row r="5" spans="1:2">
      <c r="B5" s="152"/>
    </row>
    <row r="6" spans="1:2">
      <c r="B6" s="152"/>
    </row>
    <row r="7" spans="1:2">
      <c r="B7" s="152"/>
    </row>
    <row r="8" spans="1:2">
      <c r="B8" s="152"/>
    </row>
    <row r="9" spans="1:2">
      <c r="B9" s="152"/>
    </row>
    <row r="10" spans="1:2">
      <c r="B10" s="152"/>
    </row>
    <row r="11" spans="1:2">
      <c r="B11" s="152"/>
    </row>
    <row r="12" spans="1:2">
      <c r="B12" s="152"/>
    </row>
    <row r="13" spans="1:2">
      <c r="B13" s="152"/>
    </row>
    <row r="14" spans="1:2">
      <c r="B14" s="152"/>
    </row>
    <row r="15" spans="1:2">
      <c r="B15" s="152"/>
    </row>
    <row r="16" spans="1:2">
      <c r="B16" s="152"/>
    </row>
    <row r="17" spans="2:2">
      <c r="B17" s="152"/>
    </row>
    <row r="18" spans="2:2">
      <c r="B18" s="152"/>
    </row>
    <row r="19" spans="2:2">
      <c r="B19" s="152"/>
    </row>
    <row r="20" spans="2:2">
      <c r="B20" s="152"/>
    </row>
    <row r="21" spans="2:2" ht="15.75" customHeight="1">
      <c r="B21" s="152"/>
    </row>
    <row r="22" spans="2:2" ht="15.75" customHeight="1">
      <c r="B22" s="152"/>
    </row>
    <row r="23" spans="2:2" ht="15.75" customHeight="1">
      <c r="B23" s="152"/>
    </row>
    <row r="24" spans="2:2" ht="15.75" customHeight="1">
      <c r="B24" s="152"/>
    </row>
    <row r="25" spans="2:2" ht="15.75" customHeight="1">
      <c r="B25" s="152"/>
    </row>
    <row r="26" spans="2:2" ht="15.75" customHeight="1">
      <c r="B26" s="152"/>
    </row>
    <row r="27" spans="2:2" ht="15.75" customHeight="1">
      <c r="B27" s="152"/>
    </row>
    <row r="28" spans="2:2" ht="15.75" customHeight="1">
      <c r="B28" s="152"/>
    </row>
    <row r="29" spans="2:2" ht="15.75" customHeight="1">
      <c r="B29" s="152"/>
    </row>
    <row r="30" spans="2:2" ht="15.75" customHeight="1">
      <c r="B30" s="152"/>
    </row>
    <row r="31" spans="2:2" ht="15.75" customHeight="1">
      <c r="B31" s="152"/>
    </row>
    <row r="32" spans="2:2" ht="15.75" customHeight="1">
      <c r="B32" s="152"/>
    </row>
    <row r="33" spans="2:2" ht="15.75" customHeight="1">
      <c r="B33" s="152"/>
    </row>
    <row r="34" spans="2:2" ht="15.75" customHeight="1">
      <c r="B34" s="152"/>
    </row>
    <row r="35" spans="2:2" ht="15.75" customHeight="1">
      <c r="B35" s="152"/>
    </row>
    <row r="36" spans="2:2" ht="15.75" customHeight="1">
      <c r="B36" s="152"/>
    </row>
    <row r="37" spans="2:2" ht="15.75" customHeight="1">
      <c r="B37" s="152"/>
    </row>
    <row r="38" spans="2:2" ht="15.75" customHeight="1">
      <c r="B38" s="152"/>
    </row>
    <row r="39" spans="2:2" ht="15.75" customHeight="1">
      <c r="B39" s="152"/>
    </row>
    <row r="40" spans="2:2" ht="15.75" customHeight="1">
      <c r="B40" s="152"/>
    </row>
    <row r="41" spans="2:2" ht="15.75" customHeight="1">
      <c r="B41" s="152"/>
    </row>
    <row r="42" spans="2:2" ht="15.75" customHeight="1">
      <c r="B42" s="152"/>
    </row>
    <row r="43" spans="2:2" ht="15.75" customHeight="1">
      <c r="B43" s="152"/>
    </row>
    <row r="44" spans="2:2" ht="15.75" customHeight="1">
      <c r="B44" s="152"/>
    </row>
    <row r="45" spans="2:2" ht="15.75" customHeight="1">
      <c r="B45" s="152"/>
    </row>
    <row r="46" spans="2:2" ht="15.75" customHeight="1">
      <c r="B46" s="152"/>
    </row>
    <row r="47" spans="2:2" ht="15.75" customHeight="1">
      <c r="B47" s="152"/>
    </row>
    <row r="48" spans="2:2" ht="15.75" customHeight="1">
      <c r="B48" s="152"/>
    </row>
    <row r="49" spans="2:2" ht="15.75" customHeight="1">
      <c r="B49" s="152"/>
    </row>
    <row r="50" spans="2:2" ht="15.75" customHeight="1">
      <c r="B50" s="152"/>
    </row>
    <row r="51" spans="2:2" ht="15.75" customHeight="1">
      <c r="B51" s="152"/>
    </row>
    <row r="52" spans="2:2" ht="15.75" customHeight="1">
      <c r="B52" s="152"/>
    </row>
    <row r="53" spans="2:2" ht="15.75" customHeight="1">
      <c r="B53" s="152"/>
    </row>
    <row r="54" spans="2:2" ht="15.75" customHeight="1">
      <c r="B54" s="152"/>
    </row>
    <row r="55" spans="2:2" ht="15.75" customHeight="1">
      <c r="B55" s="152"/>
    </row>
    <row r="56" spans="2:2" ht="15.75" customHeight="1">
      <c r="B56" s="152"/>
    </row>
    <row r="57" spans="2:2" ht="15.75" customHeight="1">
      <c r="B57" s="152"/>
    </row>
    <row r="58" spans="2:2" ht="15.75" customHeight="1">
      <c r="B58" s="152"/>
    </row>
    <row r="59" spans="2:2" ht="15.75" customHeight="1">
      <c r="B59" s="152"/>
    </row>
    <row r="60" spans="2:2" ht="15.75" customHeight="1">
      <c r="B60" s="152"/>
    </row>
    <row r="61" spans="2:2" ht="15.75" customHeight="1">
      <c r="B61" s="152"/>
    </row>
    <row r="62" spans="2:2" ht="15.75" customHeight="1">
      <c r="B62" s="152"/>
    </row>
    <row r="63" spans="2:2" ht="15.75" customHeight="1">
      <c r="B63" s="152"/>
    </row>
    <row r="64" spans="2:2" ht="15.75" customHeight="1">
      <c r="B64" s="152"/>
    </row>
    <row r="65" spans="2:2" ht="15.75" customHeight="1">
      <c r="B65" s="152"/>
    </row>
    <row r="66" spans="2:2" ht="15.75" customHeight="1">
      <c r="B66" s="152"/>
    </row>
    <row r="67" spans="2:2" ht="15.75" customHeight="1">
      <c r="B67" s="152"/>
    </row>
    <row r="68" spans="2:2" ht="15.75" customHeight="1">
      <c r="B68" s="152"/>
    </row>
    <row r="69" spans="2:2" ht="15.75" customHeight="1">
      <c r="B69" s="152"/>
    </row>
    <row r="70" spans="2:2" ht="15.75" customHeight="1">
      <c r="B70" s="152"/>
    </row>
    <row r="71" spans="2:2" ht="15.75" customHeight="1">
      <c r="B71" s="152"/>
    </row>
    <row r="72" spans="2:2" ht="15.75" customHeight="1">
      <c r="B72" s="152"/>
    </row>
    <row r="73" spans="2:2" ht="15.75" customHeight="1">
      <c r="B73" s="152"/>
    </row>
    <row r="74" spans="2:2" ht="15.75" customHeight="1">
      <c r="B74" s="152"/>
    </row>
    <row r="75" spans="2:2" ht="15.75" customHeight="1">
      <c r="B75" s="152"/>
    </row>
    <row r="76" spans="2:2" ht="15.75" customHeight="1">
      <c r="B76" s="152"/>
    </row>
    <row r="77" spans="2:2" ht="15.75" customHeight="1">
      <c r="B77" s="152"/>
    </row>
    <row r="78" spans="2:2" ht="15.75" customHeight="1">
      <c r="B78" s="152"/>
    </row>
    <row r="79" spans="2:2" ht="15.75" customHeight="1">
      <c r="B79" s="152"/>
    </row>
    <row r="80" spans="2:2" ht="15.75" customHeight="1">
      <c r="B80" s="152"/>
    </row>
    <row r="81" spans="2:2" ht="15.75" customHeight="1">
      <c r="B81" s="152"/>
    </row>
    <row r="82" spans="2:2" ht="15.75" customHeight="1">
      <c r="B82" s="152"/>
    </row>
    <row r="83" spans="2:2" ht="15.75" customHeight="1">
      <c r="B83" s="152"/>
    </row>
    <row r="84" spans="2:2" ht="15.75" customHeight="1">
      <c r="B84" s="152"/>
    </row>
    <row r="85" spans="2:2" ht="15.75" customHeight="1">
      <c r="B85" s="152"/>
    </row>
    <row r="86" spans="2:2" ht="15.75" customHeight="1">
      <c r="B86" s="152"/>
    </row>
    <row r="87" spans="2:2" ht="15.75" customHeight="1">
      <c r="B87" s="152"/>
    </row>
    <row r="88" spans="2:2" ht="15.75" customHeight="1">
      <c r="B88" s="152"/>
    </row>
    <row r="89" spans="2:2" ht="15.75" customHeight="1">
      <c r="B89" s="152"/>
    </row>
    <row r="90" spans="2:2" ht="15.75" customHeight="1">
      <c r="B90" s="152"/>
    </row>
    <row r="91" spans="2:2" ht="15.75" customHeight="1">
      <c r="B91" s="152"/>
    </row>
    <row r="92" spans="2:2" ht="15.75" customHeight="1">
      <c r="B92" s="152"/>
    </row>
    <row r="93" spans="2:2" ht="15.75" customHeight="1">
      <c r="B93" s="152"/>
    </row>
    <row r="94" spans="2:2" ht="15.75" customHeight="1">
      <c r="B94" s="152"/>
    </row>
    <row r="95" spans="2:2" ht="15.75" customHeight="1">
      <c r="B95" s="152"/>
    </row>
    <row r="96" spans="2:2" ht="15.75" customHeight="1">
      <c r="B96" s="152"/>
    </row>
    <row r="97" spans="2:2" ht="15.75" customHeight="1">
      <c r="B97" s="152"/>
    </row>
    <row r="98" spans="2:2" ht="15.75" customHeight="1">
      <c r="B98" s="152"/>
    </row>
    <row r="99" spans="2:2" ht="15.75" customHeight="1">
      <c r="B99" s="152"/>
    </row>
    <row r="100" spans="2:2" ht="15.75" customHeight="1">
      <c r="B100" s="152"/>
    </row>
    <row r="101" spans="2:2" ht="15.75" customHeight="1">
      <c r="B101" s="152"/>
    </row>
    <row r="102" spans="2:2" ht="15.75" customHeight="1">
      <c r="B102" s="152"/>
    </row>
    <row r="103" spans="2:2" ht="15.75" customHeight="1">
      <c r="B103" s="152"/>
    </row>
    <row r="104" spans="2:2" ht="15.75" customHeight="1">
      <c r="B104" s="152"/>
    </row>
    <row r="105" spans="2:2" ht="15.75" customHeight="1">
      <c r="B105" s="152"/>
    </row>
    <row r="106" spans="2:2" ht="15.75" customHeight="1">
      <c r="B106" s="152"/>
    </row>
    <row r="107" spans="2:2" ht="15.75" customHeight="1">
      <c r="B107" s="152"/>
    </row>
    <row r="108" spans="2:2" ht="15.75" customHeight="1">
      <c r="B108" s="152"/>
    </row>
    <row r="109" spans="2:2" ht="15.75" customHeight="1">
      <c r="B109" s="152"/>
    </row>
    <row r="110" spans="2:2" ht="15.75" customHeight="1">
      <c r="B110" s="152"/>
    </row>
    <row r="111" spans="2:2" ht="15.75" customHeight="1">
      <c r="B111" s="152"/>
    </row>
    <row r="112" spans="2:2" ht="15.75" customHeight="1">
      <c r="B112" s="152"/>
    </row>
    <row r="113" spans="2:2" ht="15.75" customHeight="1">
      <c r="B113" s="152"/>
    </row>
    <row r="114" spans="2:2" ht="15.75" customHeight="1">
      <c r="B114" s="152"/>
    </row>
    <row r="115" spans="2:2" ht="15.75" customHeight="1">
      <c r="B115" s="152"/>
    </row>
    <row r="116" spans="2:2" ht="15.75" customHeight="1">
      <c r="B116" s="152"/>
    </row>
    <row r="117" spans="2:2" ht="15.75" customHeight="1">
      <c r="B117" s="152"/>
    </row>
    <row r="118" spans="2:2" ht="15.75" customHeight="1">
      <c r="B118" s="152"/>
    </row>
    <row r="119" spans="2:2" ht="15.75" customHeight="1">
      <c r="B119" s="152"/>
    </row>
    <row r="120" spans="2:2" ht="15.75" customHeight="1">
      <c r="B120" s="152"/>
    </row>
    <row r="121" spans="2:2" ht="15.75" customHeight="1">
      <c r="B121" s="152"/>
    </row>
    <row r="122" spans="2:2" ht="15.75" customHeight="1">
      <c r="B122" s="152"/>
    </row>
    <row r="123" spans="2:2" ht="15.75" customHeight="1">
      <c r="B123" s="152"/>
    </row>
    <row r="124" spans="2:2" ht="15.75" customHeight="1">
      <c r="B124" s="152"/>
    </row>
    <row r="125" spans="2:2" ht="15.75" customHeight="1">
      <c r="B125" s="152"/>
    </row>
    <row r="126" spans="2:2" ht="15.75" customHeight="1">
      <c r="B126" s="152"/>
    </row>
    <row r="127" spans="2:2" ht="15.75" customHeight="1">
      <c r="B127" s="152"/>
    </row>
    <row r="128" spans="2:2" ht="15.75" customHeight="1">
      <c r="B128" s="152"/>
    </row>
    <row r="129" spans="2:2" ht="15.75" customHeight="1">
      <c r="B129" s="152"/>
    </row>
    <row r="130" spans="2:2" ht="15.75" customHeight="1">
      <c r="B130" s="152"/>
    </row>
    <row r="131" spans="2:2" ht="15.75" customHeight="1">
      <c r="B131" s="152"/>
    </row>
    <row r="132" spans="2:2" ht="15.75" customHeight="1">
      <c r="B132" s="152"/>
    </row>
    <row r="133" spans="2:2" ht="15.75" customHeight="1">
      <c r="B133" s="152"/>
    </row>
    <row r="134" spans="2:2" ht="15.75" customHeight="1">
      <c r="B134" s="152"/>
    </row>
    <row r="135" spans="2:2" ht="15.75" customHeight="1">
      <c r="B135" s="152"/>
    </row>
    <row r="136" spans="2:2" ht="15.75" customHeight="1">
      <c r="B136" s="152"/>
    </row>
    <row r="137" spans="2:2" ht="15.75" customHeight="1">
      <c r="B137" s="152"/>
    </row>
    <row r="138" spans="2:2" ht="15.75" customHeight="1">
      <c r="B138" s="152"/>
    </row>
    <row r="139" spans="2:2" ht="15.75" customHeight="1">
      <c r="B139" s="152"/>
    </row>
    <row r="140" spans="2:2" ht="15.75" customHeight="1">
      <c r="B140" s="152"/>
    </row>
    <row r="141" spans="2:2" ht="15.75" customHeight="1"/>
    <row r="142" spans="2:2" ht="15.75" customHeight="1"/>
    <row r="143" spans="2:2" ht="15.75" customHeight="1"/>
    <row r="144" spans="2:2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B1000"/>
  <sheetViews>
    <sheetView workbookViewId="0"/>
  </sheetViews>
  <sheetFormatPr defaultColWidth="14.42578125" defaultRowHeight="15" customHeight="1"/>
  <cols>
    <col min="1" max="1" width="74.28515625" customWidth="1"/>
    <col min="2" max="2" width="19.28515625" customWidth="1"/>
    <col min="3" max="6" width="8.7109375" customWidth="1"/>
  </cols>
  <sheetData>
    <row r="1" spans="1:2">
      <c r="A1" s="76" t="s">
        <v>1008</v>
      </c>
      <c r="B1" s="76" t="s">
        <v>1013</v>
      </c>
    </row>
    <row r="2" spans="1:2">
      <c r="B2" s="152"/>
    </row>
    <row r="3" spans="1:2">
      <c r="B3" s="152"/>
    </row>
    <row r="4" spans="1:2">
      <c r="B4" s="152"/>
    </row>
    <row r="5" spans="1:2">
      <c r="B5" s="152"/>
    </row>
    <row r="6" spans="1:2">
      <c r="B6" s="152"/>
    </row>
    <row r="7" spans="1:2">
      <c r="B7" s="152"/>
    </row>
    <row r="8" spans="1:2">
      <c r="B8" s="152"/>
    </row>
    <row r="9" spans="1:2">
      <c r="B9" s="152"/>
    </row>
    <row r="10" spans="1:2">
      <c r="B10" s="152"/>
    </row>
    <row r="11" spans="1:2">
      <c r="B11" s="152"/>
    </row>
    <row r="12" spans="1:2">
      <c r="B12" s="152"/>
    </row>
    <row r="13" spans="1:2">
      <c r="B13" s="152"/>
    </row>
    <row r="14" spans="1:2">
      <c r="B14" s="152"/>
    </row>
    <row r="15" spans="1:2">
      <c r="B15" s="152"/>
    </row>
    <row r="16" spans="1:2">
      <c r="B16" s="152"/>
    </row>
    <row r="17" spans="2:2">
      <c r="B17" s="152"/>
    </row>
    <row r="18" spans="2:2">
      <c r="B18" s="152"/>
    </row>
    <row r="19" spans="2:2">
      <c r="B19" s="152"/>
    </row>
    <row r="20" spans="2:2">
      <c r="B20" s="152"/>
    </row>
    <row r="21" spans="2:2" ht="15.75" customHeight="1">
      <c r="B21" s="152"/>
    </row>
    <row r="22" spans="2:2" ht="15.75" customHeight="1">
      <c r="B22" s="152"/>
    </row>
    <row r="23" spans="2:2" ht="15.75" customHeight="1">
      <c r="B23" s="152"/>
    </row>
    <row r="24" spans="2:2" ht="15.75" customHeight="1">
      <c r="B24" s="152"/>
    </row>
    <row r="25" spans="2:2" ht="15.75" customHeight="1">
      <c r="B25" s="152"/>
    </row>
    <row r="26" spans="2:2" ht="15.75" customHeight="1">
      <c r="B26" s="152"/>
    </row>
    <row r="27" spans="2:2" ht="15.75" customHeight="1">
      <c r="B27" s="152"/>
    </row>
    <row r="28" spans="2:2" ht="15.75" customHeight="1">
      <c r="B28" s="152"/>
    </row>
    <row r="29" spans="2:2" ht="15.75" customHeight="1">
      <c r="B29" s="152"/>
    </row>
    <row r="30" spans="2:2" ht="15.75" customHeight="1">
      <c r="B30" s="152"/>
    </row>
    <row r="31" spans="2:2" ht="15.75" customHeight="1">
      <c r="B31" s="152"/>
    </row>
    <row r="32" spans="2:2" ht="15.75" customHeight="1">
      <c r="B32" s="152"/>
    </row>
    <row r="33" spans="2:2" ht="15.75" customHeight="1">
      <c r="B33" s="152"/>
    </row>
    <row r="34" spans="2:2" ht="15.75" customHeight="1">
      <c r="B34" s="152"/>
    </row>
    <row r="35" spans="2:2" ht="15.75" customHeight="1">
      <c r="B35" s="152"/>
    </row>
    <row r="36" spans="2:2" ht="15.75" customHeight="1">
      <c r="B36" s="152"/>
    </row>
    <row r="37" spans="2:2" ht="15.75" customHeight="1">
      <c r="B37" s="152"/>
    </row>
    <row r="38" spans="2:2" ht="15.75" customHeight="1">
      <c r="B38" s="152"/>
    </row>
    <row r="39" spans="2:2" ht="15.75" customHeight="1">
      <c r="B39" s="152"/>
    </row>
    <row r="40" spans="2:2" ht="15.75" customHeight="1">
      <c r="B40" s="152"/>
    </row>
    <row r="41" spans="2:2" ht="15.75" customHeight="1">
      <c r="B41" s="152"/>
    </row>
    <row r="42" spans="2:2" ht="15.75" customHeight="1">
      <c r="B42" s="152"/>
    </row>
    <row r="43" spans="2:2" ht="15.75" customHeight="1">
      <c r="B43" s="152"/>
    </row>
    <row r="44" spans="2:2" ht="15.75" customHeight="1">
      <c r="B44" s="152"/>
    </row>
    <row r="45" spans="2:2" ht="15.75" customHeight="1">
      <c r="B45" s="152"/>
    </row>
    <row r="46" spans="2:2" ht="15.75" customHeight="1">
      <c r="B46" s="152"/>
    </row>
    <row r="47" spans="2:2" ht="15.75" customHeight="1">
      <c r="B47" s="152"/>
    </row>
    <row r="48" spans="2:2" ht="15.75" customHeight="1">
      <c r="B48" s="152"/>
    </row>
    <row r="49" spans="2:2" ht="15.75" customHeight="1">
      <c r="B49" s="152"/>
    </row>
    <row r="50" spans="2:2" ht="15.75" customHeight="1">
      <c r="B50" s="152"/>
    </row>
    <row r="51" spans="2:2" ht="15.75" customHeight="1">
      <c r="B51" s="152"/>
    </row>
    <row r="52" spans="2:2" ht="15.75" customHeight="1">
      <c r="B52" s="152"/>
    </row>
    <row r="53" spans="2:2" ht="15.75" customHeight="1">
      <c r="B53" s="152"/>
    </row>
    <row r="54" spans="2:2" ht="15.75" customHeight="1">
      <c r="B54" s="152"/>
    </row>
    <row r="55" spans="2:2" ht="15.75" customHeight="1">
      <c r="B55" s="152"/>
    </row>
    <row r="56" spans="2:2" ht="15.75" customHeight="1">
      <c r="B56" s="152"/>
    </row>
    <row r="57" spans="2:2" ht="15.75" customHeight="1">
      <c r="B57" s="152"/>
    </row>
    <row r="58" spans="2:2" ht="15.75" customHeight="1">
      <c r="B58" s="152"/>
    </row>
    <row r="59" spans="2:2" ht="15.75" customHeight="1">
      <c r="B59" s="152"/>
    </row>
    <row r="60" spans="2:2" ht="15.75" customHeight="1">
      <c r="B60" s="152"/>
    </row>
    <row r="61" spans="2:2" ht="15.75" customHeight="1">
      <c r="B61" s="152"/>
    </row>
    <row r="62" spans="2:2" ht="15.75" customHeight="1">
      <c r="B62" s="152"/>
    </row>
    <row r="63" spans="2:2" ht="15.75" customHeight="1">
      <c r="B63" s="152"/>
    </row>
    <row r="64" spans="2:2" ht="15.75" customHeight="1">
      <c r="B64" s="152"/>
    </row>
    <row r="65" spans="2:2" ht="15.75" customHeight="1">
      <c r="B65" s="152"/>
    </row>
    <row r="66" spans="2:2" ht="15.75" customHeight="1">
      <c r="B66" s="152"/>
    </row>
    <row r="67" spans="2:2" ht="15.75" customHeight="1">
      <c r="B67" s="152"/>
    </row>
    <row r="68" spans="2:2" ht="15.75" customHeight="1">
      <c r="B68" s="152"/>
    </row>
    <row r="69" spans="2:2" ht="15.75" customHeight="1">
      <c r="B69" s="152"/>
    </row>
    <row r="70" spans="2:2" ht="15.75" customHeight="1">
      <c r="B70" s="152"/>
    </row>
    <row r="71" spans="2:2" ht="15.75" customHeight="1">
      <c r="B71" s="152"/>
    </row>
    <row r="72" spans="2:2" ht="15.75" customHeight="1">
      <c r="B72" s="152"/>
    </row>
    <row r="73" spans="2:2" ht="15.75" customHeight="1">
      <c r="B73" s="152"/>
    </row>
    <row r="74" spans="2:2" ht="15.75" customHeight="1">
      <c r="B74" s="152"/>
    </row>
    <row r="75" spans="2:2" ht="15.75" customHeight="1">
      <c r="B75" s="152"/>
    </row>
    <row r="76" spans="2:2" ht="15.75" customHeight="1">
      <c r="B76" s="152"/>
    </row>
    <row r="77" spans="2:2" ht="15.75" customHeight="1">
      <c r="B77" s="152"/>
    </row>
    <row r="78" spans="2:2" ht="15.75" customHeight="1">
      <c r="B78" s="152"/>
    </row>
    <row r="79" spans="2:2" ht="15.75" customHeight="1">
      <c r="B79" s="152"/>
    </row>
    <row r="80" spans="2:2" ht="15.75" customHeight="1">
      <c r="B80" s="152"/>
    </row>
    <row r="81" spans="2:2" ht="15.75" customHeight="1">
      <c r="B81" s="152"/>
    </row>
    <row r="82" spans="2:2" ht="15.75" customHeight="1">
      <c r="B82" s="152"/>
    </row>
    <row r="83" spans="2:2" ht="15.75" customHeight="1">
      <c r="B83" s="152"/>
    </row>
    <row r="84" spans="2:2" ht="15.75" customHeight="1">
      <c r="B84" s="152"/>
    </row>
    <row r="85" spans="2:2" ht="15.75" customHeight="1">
      <c r="B85" s="152"/>
    </row>
    <row r="86" spans="2:2" ht="15.75" customHeight="1">
      <c r="B86" s="152"/>
    </row>
    <row r="87" spans="2:2" ht="15.75" customHeight="1">
      <c r="B87" s="152"/>
    </row>
    <row r="88" spans="2:2" ht="15.75" customHeight="1">
      <c r="B88" s="152"/>
    </row>
    <row r="89" spans="2:2" ht="15.75" customHeight="1">
      <c r="B89" s="152"/>
    </row>
    <row r="90" spans="2:2" ht="15.75" customHeight="1">
      <c r="B90" s="152"/>
    </row>
    <row r="91" spans="2:2" ht="15.75" customHeight="1">
      <c r="B91" s="152"/>
    </row>
    <row r="92" spans="2:2" ht="15.75" customHeight="1">
      <c r="B92" s="152"/>
    </row>
    <row r="93" spans="2:2" ht="15.75" customHeight="1">
      <c r="B93" s="152"/>
    </row>
    <row r="94" spans="2:2" ht="15.75" customHeight="1">
      <c r="B94" s="152"/>
    </row>
    <row r="95" spans="2:2" ht="15.75" customHeight="1">
      <c r="B95" s="152"/>
    </row>
    <row r="96" spans="2:2" ht="15.75" customHeight="1">
      <c r="B96" s="152"/>
    </row>
    <row r="97" spans="2:2" ht="15.75" customHeight="1">
      <c r="B97" s="152"/>
    </row>
    <row r="98" spans="2:2" ht="15.75" customHeight="1"/>
    <row r="99" spans="2:2" ht="15.75" customHeight="1"/>
    <row r="100" spans="2:2" ht="15.75" customHeight="1"/>
    <row r="101" spans="2:2" ht="15.75" customHeight="1"/>
    <row r="102" spans="2:2" ht="15.75" customHeight="1"/>
    <row r="103" spans="2:2" ht="15.75" customHeight="1"/>
    <row r="104" spans="2:2" ht="15.75" customHeight="1"/>
    <row r="105" spans="2:2" ht="15.7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C000"/>
  </sheetPr>
  <dimension ref="A1:B167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71.42578125" customWidth="1"/>
    <col min="2" max="2" width="18.140625" customWidth="1"/>
  </cols>
  <sheetData>
    <row r="1" spans="1:2">
      <c r="A1" s="153" t="s">
        <v>1014</v>
      </c>
      <c r="B1" s="153" t="s">
        <v>1015</v>
      </c>
    </row>
    <row r="2" spans="1:2">
      <c r="A2" s="76" t="s">
        <v>1016</v>
      </c>
      <c r="B2" s="154"/>
    </row>
    <row r="3" spans="1:2">
      <c r="A3" s="76" t="s">
        <v>1017</v>
      </c>
      <c r="B3" s="154"/>
    </row>
    <row r="4" spans="1:2">
      <c r="A4" s="76" t="s">
        <v>165</v>
      </c>
      <c r="B4" s="154"/>
    </row>
    <row r="5" spans="1:2">
      <c r="A5" s="76" t="s">
        <v>91</v>
      </c>
      <c r="B5" s="154"/>
    </row>
    <row r="6" spans="1:2">
      <c r="A6" s="76" t="s">
        <v>430</v>
      </c>
      <c r="B6" s="154"/>
    </row>
    <row r="7" spans="1:2">
      <c r="A7" s="76" t="s">
        <v>125</v>
      </c>
      <c r="B7" s="154"/>
    </row>
    <row r="8" spans="1:2">
      <c r="A8" s="76" t="s">
        <v>516</v>
      </c>
      <c r="B8" s="154"/>
    </row>
    <row r="9" spans="1:2">
      <c r="A9" s="76" t="s">
        <v>94</v>
      </c>
      <c r="B9" s="154"/>
    </row>
    <row r="10" spans="1:2">
      <c r="A10" s="76" t="s">
        <v>433</v>
      </c>
      <c r="B10" s="154"/>
    </row>
    <row r="11" spans="1:2">
      <c r="A11" s="76" t="s">
        <v>519</v>
      </c>
      <c r="B11" s="154"/>
    </row>
    <row r="12" spans="1:2">
      <c r="A12" s="76" t="s">
        <v>97</v>
      </c>
      <c r="B12" s="154"/>
    </row>
    <row r="13" spans="1:2">
      <c r="A13" s="76" t="s">
        <v>436</v>
      </c>
      <c r="B13" s="154"/>
    </row>
    <row r="14" spans="1:2">
      <c r="A14" s="76" t="s">
        <v>522</v>
      </c>
      <c r="B14" s="154"/>
    </row>
    <row r="15" spans="1:2">
      <c r="A15" s="76" t="s">
        <v>100</v>
      </c>
      <c r="B15" s="154"/>
    </row>
    <row r="16" spans="1:2">
      <c r="A16" s="76" t="s">
        <v>439</v>
      </c>
      <c r="B16" s="154"/>
    </row>
    <row r="17" spans="1:2">
      <c r="A17" s="76" t="s">
        <v>151</v>
      </c>
      <c r="B17" s="154"/>
    </row>
    <row r="18" spans="1:2">
      <c r="A18" s="76" t="s">
        <v>442</v>
      </c>
      <c r="B18" s="154"/>
    </row>
    <row r="19" spans="1:2">
      <c r="A19" s="76" t="s">
        <v>581</v>
      </c>
      <c r="B19" s="154"/>
    </row>
    <row r="20" spans="1:2">
      <c r="A20" s="76" t="s">
        <v>445</v>
      </c>
      <c r="B20" s="154"/>
    </row>
    <row r="21" spans="1:2" ht="15.75" customHeight="1">
      <c r="A21" s="76" t="s">
        <v>154</v>
      </c>
      <c r="B21" s="154"/>
    </row>
    <row r="22" spans="1:2" ht="15.75" customHeight="1">
      <c r="A22" s="76" t="s">
        <v>157</v>
      </c>
      <c r="B22" s="154"/>
    </row>
    <row r="23" spans="1:2" ht="15.75" customHeight="1">
      <c r="A23" s="76" t="s">
        <v>448</v>
      </c>
      <c r="B23" s="154"/>
    </row>
    <row r="24" spans="1:2" ht="15.75" customHeight="1">
      <c r="A24" s="76" t="s">
        <v>160</v>
      </c>
      <c r="B24" s="154"/>
    </row>
    <row r="25" spans="1:2" ht="15.75" customHeight="1">
      <c r="A25" s="76" t="s">
        <v>584</v>
      </c>
      <c r="B25" s="154"/>
    </row>
    <row r="26" spans="1:2" ht="15.75" customHeight="1">
      <c r="A26" s="76" t="s">
        <v>64</v>
      </c>
      <c r="B26" s="154"/>
    </row>
    <row r="27" spans="1:2" ht="15.75" customHeight="1">
      <c r="A27" s="76" t="s">
        <v>202</v>
      </c>
      <c r="B27" s="154"/>
    </row>
    <row r="28" spans="1:2" ht="15.75" customHeight="1">
      <c r="A28" s="76" t="s">
        <v>262</v>
      </c>
      <c r="B28" s="154"/>
    </row>
    <row r="29" spans="1:2" ht="15.75" customHeight="1">
      <c r="A29" s="76" t="s">
        <v>187</v>
      </c>
      <c r="B29" s="154"/>
    </row>
    <row r="30" spans="1:2" ht="15.75" customHeight="1">
      <c r="A30" s="76" t="s">
        <v>40</v>
      </c>
      <c r="B30" s="154"/>
    </row>
    <row r="31" spans="1:2" ht="15.75" customHeight="1">
      <c r="A31" s="76" t="s">
        <v>269</v>
      </c>
      <c r="B31" s="154"/>
    </row>
    <row r="32" spans="1:2" ht="15.75" customHeight="1">
      <c r="A32" s="76" t="s">
        <v>181</v>
      </c>
      <c r="B32" s="154"/>
    </row>
    <row r="33" spans="1:2" ht="15.75" customHeight="1">
      <c r="A33" s="76" t="s">
        <v>196</v>
      </c>
      <c r="B33" s="154"/>
    </row>
    <row r="34" spans="1:2" ht="15.75" customHeight="1">
      <c r="A34" s="76" t="s">
        <v>1018</v>
      </c>
      <c r="B34" s="154"/>
    </row>
    <row r="35" spans="1:2" ht="15.75" customHeight="1">
      <c r="A35" s="76" t="s">
        <v>172</v>
      </c>
      <c r="B35" s="154"/>
    </row>
    <row r="36" spans="1:2" ht="15.75" customHeight="1">
      <c r="A36" s="76" t="s">
        <v>412</v>
      </c>
      <c r="B36" s="154"/>
    </row>
    <row r="37" spans="1:2" ht="15.75" customHeight="1">
      <c r="A37" s="76" t="s">
        <v>492</v>
      </c>
      <c r="B37" s="154"/>
    </row>
    <row r="38" spans="1:2" ht="15.75" customHeight="1">
      <c r="A38" s="76" t="s">
        <v>486</v>
      </c>
      <c r="B38" s="154"/>
    </row>
    <row r="39" spans="1:2" ht="15.75" customHeight="1">
      <c r="A39" s="76" t="s">
        <v>276</v>
      </c>
      <c r="B39" s="154"/>
    </row>
    <row r="40" spans="1:2" ht="15.75" customHeight="1">
      <c r="A40" s="76" t="s">
        <v>284</v>
      </c>
      <c r="B40" s="154"/>
    </row>
    <row r="41" spans="1:2" ht="15.75" customHeight="1">
      <c r="A41" s="76" t="s">
        <v>55</v>
      </c>
      <c r="B41" s="154"/>
    </row>
    <row r="42" spans="1:2" ht="15.75" customHeight="1">
      <c r="A42" s="76" t="s">
        <v>418</v>
      </c>
      <c r="B42" s="154"/>
    </row>
    <row r="43" spans="1:2" ht="15.75" customHeight="1">
      <c r="A43" s="76" t="s">
        <v>113</v>
      </c>
      <c r="B43" s="154"/>
    </row>
    <row r="44" spans="1:2" ht="15.75" customHeight="1">
      <c r="A44" s="76" t="s">
        <v>116</v>
      </c>
      <c r="B44" s="154"/>
    </row>
    <row r="45" spans="1:2" ht="15.75" customHeight="1">
      <c r="A45" s="76" t="s">
        <v>128</v>
      </c>
      <c r="B45" s="154"/>
    </row>
    <row r="46" spans="1:2" ht="15.75" customHeight="1">
      <c r="A46" s="76" t="s">
        <v>131</v>
      </c>
      <c r="B46" s="154"/>
    </row>
    <row r="47" spans="1:2" ht="15.75" customHeight="1">
      <c r="A47" s="76" t="s">
        <v>134</v>
      </c>
      <c r="B47" s="154"/>
    </row>
    <row r="48" spans="1:2" ht="15.75" customHeight="1">
      <c r="A48" s="76" t="s">
        <v>137</v>
      </c>
      <c r="B48" s="154"/>
    </row>
    <row r="49" spans="1:2" ht="15.75" customHeight="1">
      <c r="A49" s="76" t="s">
        <v>140</v>
      </c>
      <c r="B49" s="154"/>
    </row>
    <row r="50" spans="1:2" ht="15.75" customHeight="1">
      <c r="A50" s="76" t="s">
        <v>143</v>
      </c>
      <c r="B50" s="154"/>
    </row>
    <row r="51" spans="1:2" ht="15.75" customHeight="1">
      <c r="A51" s="76" t="s">
        <v>103</v>
      </c>
      <c r="B51" s="154"/>
    </row>
    <row r="52" spans="1:2" ht="15.75" customHeight="1">
      <c r="A52" s="76" t="s">
        <v>106</v>
      </c>
      <c r="B52" s="154"/>
    </row>
    <row r="53" spans="1:2" ht="15.75" customHeight="1">
      <c r="A53" s="76" t="s">
        <v>67</v>
      </c>
      <c r="B53" s="154"/>
    </row>
    <row r="54" spans="1:2" ht="15.75" customHeight="1">
      <c r="A54" s="76" t="s">
        <v>58</v>
      </c>
      <c r="B54" s="154"/>
    </row>
    <row r="55" spans="1:2" ht="15.75" customHeight="1">
      <c r="A55" s="76" t="s">
        <v>190</v>
      </c>
      <c r="B55" s="154"/>
    </row>
    <row r="56" spans="1:2" ht="15.75" customHeight="1">
      <c r="A56" s="76" t="s">
        <v>205</v>
      </c>
      <c r="B56" s="154"/>
    </row>
    <row r="57" spans="1:2" ht="15.75" customHeight="1">
      <c r="A57" s="76" t="s">
        <v>266</v>
      </c>
      <c r="B57" s="154"/>
    </row>
    <row r="58" spans="1:2" ht="15.75" customHeight="1">
      <c r="A58" s="76" t="s">
        <v>43</v>
      </c>
      <c r="B58" s="154"/>
    </row>
    <row r="59" spans="1:2" ht="15.75" customHeight="1">
      <c r="A59" s="76" t="s">
        <v>280</v>
      </c>
      <c r="B59" s="154"/>
    </row>
    <row r="60" spans="1:2" ht="15.75" customHeight="1">
      <c r="A60" s="76" t="s">
        <v>175</v>
      </c>
      <c r="B60" s="154"/>
    </row>
    <row r="61" spans="1:2" ht="15.75" customHeight="1">
      <c r="A61" s="76" t="s">
        <v>272</v>
      </c>
      <c r="B61" s="154"/>
    </row>
    <row r="62" spans="1:2" ht="15.75" customHeight="1">
      <c r="A62" s="76" t="s">
        <v>184</v>
      </c>
      <c r="B62" s="154"/>
    </row>
    <row r="63" spans="1:2" ht="15.75" customHeight="1">
      <c r="A63" s="76" t="s">
        <v>199</v>
      </c>
      <c r="B63" s="154"/>
    </row>
    <row r="64" spans="1:2" ht="15.75" customHeight="1">
      <c r="A64" s="76" t="s">
        <v>415</v>
      </c>
      <c r="B64" s="154"/>
    </row>
    <row r="65" spans="1:2" ht="15.75" customHeight="1">
      <c r="A65" s="76" t="s">
        <v>495</v>
      </c>
      <c r="B65" s="154"/>
    </row>
    <row r="66" spans="1:2" ht="15.75" customHeight="1">
      <c r="A66" s="76" t="s">
        <v>489</v>
      </c>
      <c r="B66" s="154"/>
    </row>
    <row r="67" spans="1:2" ht="15.75" customHeight="1">
      <c r="A67" s="76" t="s">
        <v>167</v>
      </c>
      <c r="B67" s="154"/>
    </row>
    <row r="68" spans="1:2" ht="15.75" customHeight="1">
      <c r="A68" s="76" t="s">
        <v>288</v>
      </c>
      <c r="B68" s="154"/>
    </row>
    <row r="69" spans="1:2" ht="15.75" customHeight="1">
      <c r="A69" s="76" t="s">
        <v>108</v>
      </c>
      <c r="B69" s="154"/>
    </row>
    <row r="70" spans="1:2" ht="15.75" customHeight="1">
      <c r="A70" s="76" t="s">
        <v>163</v>
      </c>
      <c r="B70" s="154"/>
    </row>
    <row r="71" spans="1:2" ht="15.75" customHeight="1">
      <c r="A71" s="76" t="s">
        <v>70</v>
      </c>
      <c r="B71" s="154"/>
    </row>
    <row r="72" spans="1:2" ht="15.75" customHeight="1">
      <c r="A72" s="76" t="s">
        <v>61</v>
      </c>
      <c r="B72" s="154"/>
    </row>
    <row r="73" spans="1:2" ht="15.75" customHeight="1">
      <c r="A73" s="76" t="s">
        <v>193</v>
      </c>
      <c r="B73" s="154"/>
    </row>
    <row r="74" spans="1:2" ht="15.75" customHeight="1">
      <c r="A74" s="76" t="s">
        <v>421</v>
      </c>
      <c r="B74" s="154"/>
    </row>
    <row r="75" spans="1:2" ht="15.75" customHeight="1">
      <c r="A75" s="76" t="s">
        <v>468</v>
      </c>
      <c r="B75" s="154"/>
    </row>
    <row r="76" spans="1:2" ht="15.75" customHeight="1">
      <c r="A76" s="76" t="s">
        <v>480</v>
      </c>
      <c r="B76" s="154"/>
    </row>
    <row r="77" spans="1:2" ht="15.75" customHeight="1">
      <c r="A77" s="76" t="s">
        <v>46</v>
      </c>
      <c r="B77" s="154"/>
    </row>
    <row r="78" spans="1:2" ht="15.75" customHeight="1">
      <c r="A78" s="76" t="s">
        <v>178</v>
      </c>
      <c r="B78" s="154"/>
    </row>
    <row r="79" spans="1:2" ht="15.75" customHeight="1">
      <c r="A79" s="76" t="s">
        <v>464</v>
      </c>
      <c r="B79" s="154"/>
    </row>
    <row r="80" spans="1:2" ht="15.75" customHeight="1">
      <c r="A80" s="76" t="s">
        <v>498</v>
      </c>
      <c r="B80" s="154"/>
    </row>
    <row r="81" spans="1:2" ht="15.75" customHeight="1">
      <c r="A81" s="76" t="s">
        <v>73</v>
      </c>
      <c r="B81" s="154"/>
    </row>
    <row r="82" spans="1:2" ht="15.75" customHeight="1">
      <c r="A82" s="76" t="s">
        <v>476</v>
      </c>
      <c r="B82" s="154"/>
    </row>
    <row r="83" spans="1:2" ht="15.75" customHeight="1">
      <c r="A83" s="76" t="s">
        <v>424</v>
      </c>
      <c r="B83" s="154"/>
    </row>
    <row r="84" spans="1:2" ht="15.75" customHeight="1">
      <c r="A84" s="76" t="s">
        <v>472</v>
      </c>
      <c r="B84" s="154"/>
    </row>
    <row r="85" spans="1:2" ht="15.75" customHeight="1">
      <c r="A85" s="76" t="s">
        <v>148</v>
      </c>
      <c r="B85" s="154"/>
    </row>
    <row r="86" spans="1:2" ht="15.75" customHeight="1">
      <c r="A86" s="76" t="s">
        <v>460</v>
      </c>
      <c r="B86" s="154"/>
    </row>
    <row r="87" spans="1:2" ht="15.75" customHeight="1">
      <c r="A87" s="76" t="s">
        <v>76</v>
      </c>
      <c r="B87" s="154"/>
    </row>
    <row r="88" spans="1:2" ht="15.75" customHeight="1">
      <c r="A88" s="76" t="s">
        <v>453</v>
      </c>
      <c r="B88" s="154"/>
    </row>
    <row r="89" spans="1:2" ht="15.75" customHeight="1">
      <c r="A89" s="76" t="s">
        <v>501</v>
      </c>
      <c r="B89" s="154"/>
    </row>
    <row r="90" spans="1:2" ht="15.75" customHeight="1">
      <c r="A90" s="76" t="s">
        <v>79</v>
      </c>
      <c r="B90" s="154"/>
    </row>
    <row r="91" spans="1:2" ht="15.75" customHeight="1">
      <c r="A91" s="76" t="s">
        <v>427</v>
      </c>
      <c r="B91" s="154"/>
    </row>
    <row r="92" spans="1:2" ht="15.75" customHeight="1">
      <c r="A92" s="76" t="s">
        <v>49</v>
      </c>
      <c r="B92" s="154"/>
    </row>
    <row r="93" spans="1:2" ht="15.75" customHeight="1">
      <c r="A93" s="76" t="s">
        <v>504</v>
      </c>
      <c r="B93" s="154"/>
    </row>
    <row r="94" spans="1:2" ht="15.75" customHeight="1">
      <c r="A94" s="76" t="s">
        <v>82</v>
      </c>
      <c r="B94" s="154"/>
    </row>
    <row r="95" spans="1:2" ht="15.75" customHeight="1">
      <c r="A95" s="76" t="s">
        <v>562</v>
      </c>
      <c r="B95" s="154"/>
    </row>
    <row r="96" spans="1:2" ht="15.75" customHeight="1">
      <c r="A96" s="76" t="s">
        <v>122</v>
      </c>
      <c r="B96" s="154"/>
    </row>
    <row r="97" spans="1:2" ht="15.75" customHeight="1">
      <c r="A97" s="76" t="s">
        <v>507</v>
      </c>
      <c r="B97" s="154"/>
    </row>
    <row r="98" spans="1:2" ht="15.75" customHeight="1">
      <c r="A98" s="76" t="s">
        <v>85</v>
      </c>
      <c r="B98" s="154"/>
    </row>
    <row r="99" spans="1:2" ht="15.75" customHeight="1">
      <c r="A99" s="76" t="s">
        <v>565</v>
      </c>
      <c r="B99" s="154"/>
    </row>
    <row r="100" spans="1:2" ht="15.75" customHeight="1">
      <c r="A100" s="76" t="s">
        <v>52</v>
      </c>
      <c r="B100" s="154"/>
    </row>
    <row r="101" spans="1:2" ht="15.75" customHeight="1">
      <c r="A101" s="76" t="s">
        <v>510</v>
      </c>
      <c r="B101" s="154"/>
    </row>
    <row r="102" spans="1:2" ht="15.75" customHeight="1">
      <c r="A102" s="76" t="s">
        <v>88</v>
      </c>
      <c r="B102" s="154"/>
    </row>
    <row r="103" spans="1:2" ht="15.75" customHeight="1">
      <c r="A103" s="76" t="s">
        <v>568</v>
      </c>
      <c r="B103" s="154"/>
    </row>
    <row r="104" spans="1:2" ht="15.75" customHeight="1">
      <c r="A104" s="76" t="s">
        <v>456</v>
      </c>
      <c r="B104" s="154"/>
    </row>
    <row r="105" spans="1:2" ht="15.75" customHeight="1">
      <c r="A105" s="76" t="s">
        <v>513</v>
      </c>
      <c r="B105" s="154"/>
    </row>
    <row r="106" spans="1:2" ht="15.75" customHeight="1">
      <c r="A106" s="76" t="s">
        <v>1019</v>
      </c>
      <c r="B106" s="154"/>
    </row>
    <row r="107" spans="1:2" ht="15.75" customHeight="1">
      <c r="A107" s="76" t="s">
        <v>1020</v>
      </c>
      <c r="B107" s="154"/>
    </row>
    <row r="108" spans="1:2" ht="15.75" customHeight="1">
      <c r="A108" s="76" t="s">
        <v>1021</v>
      </c>
      <c r="B108" s="154"/>
    </row>
    <row r="109" spans="1:2" ht="15.75" customHeight="1">
      <c r="A109" s="76" t="s">
        <v>1022</v>
      </c>
      <c r="B109" s="154"/>
    </row>
    <row r="110" spans="1:2" ht="15.75" customHeight="1">
      <c r="A110" s="76" t="s">
        <v>616</v>
      </c>
      <c r="B110" s="154"/>
    </row>
    <row r="111" spans="1:2" ht="15.75" customHeight="1">
      <c r="A111" s="76" t="s">
        <v>1023</v>
      </c>
      <c r="B111" s="154"/>
    </row>
    <row r="112" spans="1:2" ht="15.75" customHeight="1">
      <c r="A112" s="76" t="s">
        <v>537</v>
      </c>
      <c r="B112" s="154"/>
    </row>
    <row r="113" spans="1:2" ht="15.75" customHeight="1">
      <c r="A113" s="76" t="s">
        <v>545</v>
      </c>
      <c r="B113" s="154"/>
    </row>
    <row r="114" spans="1:2" ht="15.75" customHeight="1">
      <c r="A114" s="76" t="s">
        <v>549</v>
      </c>
      <c r="B114" s="154"/>
    </row>
    <row r="115" spans="1:2" ht="15.75" customHeight="1">
      <c r="A115" s="76" t="s">
        <v>553</v>
      </c>
      <c r="B115" s="154"/>
    </row>
    <row r="116" spans="1:2" ht="15.75" customHeight="1">
      <c r="A116" s="76" t="s">
        <v>533</v>
      </c>
      <c r="B116" s="154"/>
    </row>
    <row r="117" spans="1:2" ht="15.75" customHeight="1">
      <c r="A117" s="76" t="s">
        <v>529</v>
      </c>
      <c r="B117" s="154"/>
    </row>
    <row r="118" spans="1:2" ht="15.75" customHeight="1">
      <c r="A118" s="76" t="s">
        <v>541</v>
      </c>
      <c r="B118" s="154"/>
    </row>
    <row r="119" spans="1:2" ht="15.75" customHeight="1">
      <c r="A119" s="76" t="s">
        <v>450</v>
      </c>
      <c r="B119" s="154"/>
    </row>
    <row r="120" spans="1:2" ht="15.75" customHeight="1">
      <c r="A120" s="76" t="s">
        <v>524</v>
      </c>
      <c r="B120" s="154"/>
    </row>
    <row r="121" spans="1:2" ht="15.75" customHeight="1">
      <c r="A121" s="76" t="s">
        <v>1024</v>
      </c>
      <c r="B121" s="154"/>
    </row>
    <row r="122" spans="1:2" ht="15.75" customHeight="1">
      <c r="A122" s="76" t="s">
        <v>370</v>
      </c>
      <c r="B122" s="154"/>
    </row>
    <row r="123" spans="1:2" ht="15.75" customHeight="1">
      <c r="A123" s="76" t="s">
        <v>222</v>
      </c>
      <c r="B123" s="154"/>
    </row>
    <row r="124" spans="1:2" ht="15.75" customHeight="1">
      <c r="A124" s="76" t="s">
        <v>230</v>
      </c>
      <c r="B124" s="154"/>
    </row>
    <row r="125" spans="1:2" ht="15.75" customHeight="1">
      <c r="A125" s="76" t="s">
        <v>322</v>
      </c>
      <c r="B125" s="154"/>
    </row>
    <row r="126" spans="1:2" ht="15.75" customHeight="1">
      <c r="A126" s="76" t="s">
        <v>294</v>
      </c>
      <c r="B126" s="154"/>
    </row>
    <row r="127" spans="1:2" ht="15.75" customHeight="1">
      <c r="A127" s="76" t="s">
        <v>298</v>
      </c>
      <c r="B127" s="154"/>
    </row>
    <row r="128" spans="1:2" ht="15.75" customHeight="1">
      <c r="A128" s="76" t="s">
        <v>210</v>
      </c>
      <c r="B128" s="154"/>
    </row>
    <row r="129" spans="1:2" ht="15.75" customHeight="1">
      <c r="A129" s="76" t="s">
        <v>302</v>
      </c>
      <c r="B129" s="154"/>
    </row>
    <row r="130" spans="1:2" ht="15.75" customHeight="1">
      <c r="A130" s="76" t="s">
        <v>306</v>
      </c>
      <c r="B130" s="154"/>
    </row>
    <row r="131" spans="1:2" ht="15.75" customHeight="1">
      <c r="A131" s="76" t="s">
        <v>310</v>
      </c>
      <c r="B131" s="154"/>
    </row>
    <row r="132" spans="1:2" ht="15.75" customHeight="1">
      <c r="A132" s="76" t="s">
        <v>314</v>
      </c>
      <c r="B132" s="154"/>
    </row>
    <row r="133" spans="1:2" ht="15.75" customHeight="1">
      <c r="A133" s="76" t="s">
        <v>318</v>
      </c>
      <c r="B133" s="154"/>
    </row>
    <row r="134" spans="1:2" ht="15.75" customHeight="1">
      <c r="A134" s="76" t="s">
        <v>214</v>
      </c>
      <c r="B134" s="154"/>
    </row>
    <row r="135" spans="1:2" ht="15.75" customHeight="1">
      <c r="A135" s="76" t="s">
        <v>218</v>
      </c>
      <c r="B135" s="154"/>
    </row>
    <row r="136" spans="1:2" ht="15.75" customHeight="1">
      <c r="A136" s="76" t="s">
        <v>326</v>
      </c>
      <c r="B136" s="154"/>
    </row>
    <row r="137" spans="1:2" ht="15.75" customHeight="1">
      <c r="A137" s="76" t="s">
        <v>330</v>
      </c>
      <c r="B137" s="154"/>
    </row>
    <row r="138" spans="1:2" ht="15.75" customHeight="1">
      <c r="A138" s="76" t="s">
        <v>334</v>
      </c>
      <c r="B138" s="154"/>
    </row>
    <row r="139" spans="1:2" ht="15.75" customHeight="1">
      <c r="A139" s="76" t="s">
        <v>338</v>
      </c>
      <c r="B139" s="154"/>
    </row>
    <row r="140" spans="1:2" ht="15.75" customHeight="1">
      <c r="A140" s="76" t="s">
        <v>342</v>
      </c>
      <c r="B140" s="154"/>
    </row>
    <row r="141" spans="1:2" ht="15.75" customHeight="1">
      <c r="A141" s="76" t="s">
        <v>346</v>
      </c>
      <c r="B141" s="154"/>
    </row>
    <row r="142" spans="1:2" ht="15.75" customHeight="1">
      <c r="A142" s="76" t="s">
        <v>350</v>
      </c>
      <c r="B142" s="154"/>
    </row>
    <row r="143" spans="1:2" ht="15.75" customHeight="1">
      <c r="A143" s="76" t="s">
        <v>354</v>
      </c>
      <c r="B143" s="154"/>
    </row>
    <row r="144" spans="1:2" ht="15.75" customHeight="1">
      <c r="A144" s="76" t="s">
        <v>226</v>
      </c>
      <c r="B144" s="154"/>
    </row>
    <row r="145" spans="1:2" ht="15.75" customHeight="1">
      <c r="A145" s="76" t="s">
        <v>358</v>
      </c>
      <c r="B145" s="154"/>
    </row>
    <row r="146" spans="1:2" ht="15.75" customHeight="1">
      <c r="A146" s="76" t="s">
        <v>234</v>
      </c>
      <c r="B146" s="154"/>
    </row>
    <row r="147" spans="1:2" ht="15.75" customHeight="1">
      <c r="A147" s="76" t="s">
        <v>362</v>
      </c>
      <c r="B147" s="154"/>
    </row>
    <row r="148" spans="1:2" ht="15.75" customHeight="1">
      <c r="A148" s="76" t="s">
        <v>238</v>
      </c>
      <c r="B148" s="154"/>
    </row>
    <row r="149" spans="1:2" ht="15.75" customHeight="1">
      <c r="A149" s="76" t="s">
        <v>366</v>
      </c>
      <c r="B149" s="154"/>
    </row>
    <row r="150" spans="1:2" ht="15.75" customHeight="1">
      <c r="A150" s="76" t="s">
        <v>374</v>
      </c>
      <c r="B150" s="154"/>
    </row>
    <row r="151" spans="1:2" ht="15.75" customHeight="1">
      <c r="A151" s="76" t="s">
        <v>242</v>
      </c>
      <c r="B151" s="154"/>
    </row>
    <row r="152" spans="1:2" ht="15.75" customHeight="1">
      <c r="A152" s="76" t="s">
        <v>378</v>
      </c>
      <c r="B152" s="154"/>
    </row>
    <row r="153" spans="1:2" ht="15.75" customHeight="1">
      <c r="A153" s="76" t="s">
        <v>390</v>
      </c>
      <c r="B153" s="154"/>
    </row>
    <row r="154" spans="1:2" ht="15.75" customHeight="1">
      <c r="A154" s="76" t="s">
        <v>246</v>
      </c>
      <c r="B154" s="154"/>
    </row>
    <row r="155" spans="1:2" ht="15.75" customHeight="1">
      <c r="A155" s="76" t="s">
        <v>250</v>
      </c>
      <c r="B155" s="154"/>
    </row>
    <row r="156" spans="1:2" ht="15.75" customHeight="1">
      <c r="A156" s="76" t="s">
        <v>254</v>
      </c>
      <c r="B156" s="154"/>
    </row>
    <row r="157" spans="1:2" ht="15.75" customHeight="1">
      <c r="A157" s="76" t="s">
        <v>398</v>
      </c>
      <c r="B157" s="154"/>
    </row>
    <row r="158" spans="1:2" ht="15.75" customHeight="1">
      <c r="A158" s="76" t="s">
        <v>406</v>
      </c>
      <c r="B158" s="154"/>
    </row>
    <row r="159" spans="1:2" ht="15.75" customHeight="1">
      <c r="A159" s="76" t="s">
        <v>258</v>
      </c>
      <c r="B159" s="154"/>
    </row>
    <row r="160" spans="1:2" ht="15.75" customHeight="1">
      <c r="A160" s="76" t="s">
        <v>382</v>
      </c>
      <c r="B160" s="154"/>
    </row>
    <row r="161" spans="1:2" ht="15.75" customHeight="1">
      <c r="A161" s="76" t="s">
        <v>386</v>
      </c>
      <c r="B161" s="154"/>
    </row>
    <row r="162" spans="1:2" ht="15.75" customHeight="1">
      <c r="A162" s="76" t="s">
        <v>394</v>
      </c>
      <c r="B162" s="154"/>
    </row>
    <row r="163" spans="1:2" ht="15.75" customHeight="1">
      <c r="A163" s="76" t="s">
        <v>402</v>
      </c>
      <c r="B163" s="154"/>
    </row>
    <row r="164" spans="1:2" ht="15.75" customHeight="1">
      <c r="A164" s="76" t="s">
        <v>1025</v>
      </c>
      <c r="B164" s="154"/>
    </row>
    <row r="165" spans="1:2" ht="15.75" customHeight="1">
      <c r="A165" s="76" t="s">
        <v>1026</v>
      </c>
      <c r="B165" s="154"/>
    </row>
    <row r="166" spans="1:2" ht="15.75" customHeight="1">
      <c r="A166" s="76" t="s">
        <v>1027</v>
      </c>
      <c r="B166" s="154"/>
    </row>
    <row r="167" spans="1:2" ht="15.75" customHeight="1">
      <c r="A167" s="76" t="s">
        <v>1028</v>
      </c>
      <c r="B167" s="154"/>
    </row>
  </sheetData>
  <pageMargins left="0.511811024" right="0.511811024" top="0.78740157499999996" bottom="0.7874015749999999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C000"/>
  </sheetPr>
  <dimension ref="A1:B166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93" customWidth="1"/>
    <col min="2" max="2" width="6.5703125" customWidth="1"/>
    <col min="3" max="6" width="8.7109375" customWidth="1"/>
  </cols>
  <sheetData>
    <row r="1" spans="1:2">
      <c r="A1" s="153" t="s">
        <v>1029</v>
      </c>
      <c r="B1" s="153" t="s">
        <v>1015</v>
      </c>
    </row>
    <row r="2" spans="1:2">
      <c r="A2" s="76" t="s">
        <v>1017</v>
      </c>
      <c r="B2" s="154"/>
    </row>
    <row r="3" spans="1:2">
      <c r="A3" s="76" t="s">
        <v>165</v>
      </c>
      <c r="B3" s="154"/>
    </row>
    <row r="4" spans="1:2">
      <c r="A4" s="76" t="s">
        <v>91</v>
      </c>
      <c r="B4" s="154"/>
    </row>
    <row r="5" spans="1:2">
      <c r="A5" s="76" t="s">
        <v>430</v>
      </c>
      <c r="B5" s="154"/>
    </row>
    <row r="6" spans="1:2">
      <c r="A6" s="76" t="s">
        <v>125</v>
      </c>
      <c r="B6" s="154"/>
    </row>
    <row r="7" spans="1:2">
      <c r="A7" s="76" t="s">
        <v>516</v>
      </c>
      <c r="B7" s="154"/>
    </row>
    <row r="8" spans="1:2">
      <c r="A8" s="76" t="s">
        <v>94</v>
      </c>
      <c r="B8" s="154"/>
    </row>
    <row r="9" spans="1:2">
      <c r="A9" s="76" t="s">
        <v>433</v>
      </c>
      <c r="B9" s="154"/>
    </row>
    <row r="10" spans="1:2">
      <c r="A10" s="76" t="s">
        <v>519</v>
      </c>
      <c r="B10" s="154"/>
    </row>
    <row r="11" spans="1:2">
      <c r="A11" s="76" t="s">
        <v>97</v>
      </c>
      <c r="B11" s="154"/>
    </row>
    <row r="12" spans="1:2">
      <c r="A12" s="76" t="s">
        <v>436</v>
      </c>
      <c r="B12" s="154"/>
    </row>
    <row r="13" spans="1:2">
      <c r="A13" s="76" t="s">
        <v>522</v>
      </c>
      <c r="B13" s="154"/>
    </row>
    <row r="14" spans="1:2">
      <c r="A14" s="76" t="s">
        <v>100</v>
      </c>
      <c r="B14" s="154"/>
    </row>
    <row r="15" spans="1:2">
      <c r="A15" s="76" t="s">
        <v>439</v>
      </c>
      <c r="B15" s="154"/>
    </row>
    <row r="16" spans="1:2">
      <c r="A16" s="76" t="s">
        <v>151</v>
      </c>
      <c r="B16" s="154"/>
    </row>
    <row r="17" spans="1:2">
      <c r="A17" s="76" t="s">
        <v>442</v>
      </c>
      <c r="B17" s="154"/>
    </row>
    <row r="18" spans="1:2">
      <c r="A18" s="76" t="s">
        <v>581</v>
      </c>
      <c r="B18" s="154"/>
    </row>
    <row r="19" spans="1:2">
      <c r="A19" s="76" t="s">
        <v>445</v>
      </c>
      <c r="B19" s="154"/>
    </row>
    <row r="20" spans="1:2">
      <c r="A20" s="76" t="s">
        <v>154</v>
      </c>
      <c r="B20" s="154"/>
    </row>
    <row r="21" spans="1:2" ht="15.75" customHeight="1">
      <c r="A21" s="76" t="s">
        <v>157</v>
      </c>
      <c r="B21" s="154"/>
    </row>
    <row r="22" spans="1:2" ht="15.75" customHeight="1">
      <c r="A22" s="76" t="s">
        <v>448</v>
      </c>
      <c r="B22" s="154"/>
    </row>
    <row r="23" spans="1:2" ht="15.75" customHeight="1">
      <c r="A23" s="76" t="s">
        <v>160</v>
      </c>
      <c r="B23" s="154"/>
    </row>
    <row r="24" spans="1:2" ht="15.75" customHeight="1">
      <c r="A24" s="76" t="s">
        <v>584</v>
      </c>
      <c r="B24" s="154"/>
    </row>
    <row r="25" spans="1:2" ht="15.75" customHeight="1">
      <c r="A25" s="76" t="s">
        <v>64</v>
      </c>
      <c r="B25" s="154"/>
    </row>
    <row r="26" spans="1:2" ht="15.75" customHeight="1">
      <c r="A26" s="76" t="s">
        <v>202</v>
      </c>
      <c r="B26" s="154"/>
    </row>
    <row r="27" spans="1:2" ht="15.75" customHeight="1">
      <c r="A27" s="76" t="s">
        <v>262</v>
      </c>
      <c r="B27" s="154"/>
    </row>
    <row r="28" spans="1:2" ht="15.75" customHeight="1">
      <c r="A28" s="76" t="s">
        <v>187</v>
      </c>
      <c r="B28" s="154"/>
    </row>
    <row r="29" spans="1:2" ht="15.75" customHeight="1">
      <c r="A29" s="76" t="s">
        <v>40</v>
      </c>
      <c r="B29" s="154"/>
    </row>
    <row r="30" spans="1:2" ht="15.75" customHeight="1">
      <c r="A30" s="76" t="s">
        <v>269</v>
      </c>
      <c r="B30" s="154"/>
    </row>
    <row r="31" spans="1:2" ht="15.75" customHeight="1">
      <c r="A31" s="76" t="s">
        <v>181</v>
      </c>
      <c r="B31" s="154"/>
    </row>
    <row r="32" spans="1:2" ht="15.75" customHeight="1">
      <c r="A32" s="76" t="s">
        <v>196</v>
      </c>
      <c r="B32" s="154"/>
    </row>
    <row r="33" spans="1:2" ht="15.75" customHeight="1">
      <c r="A33" s="76" t="s">
        <v>1018</v>
      </c>
      <c r="B33" s="154"/>
    </row>
    <row r="34" spans="1:2" ht="15.75" customHeight="1">
      <c r="A34" s="76" t="s">
        <v>172</v>
      </c>
      <c r="B34" s="154"/>
    </row>
    <row r="35" spans="1:2" ht="15.75" customHeight="1">
      <c r="A35" s="76" t="s">
        <v>412</v>
      </c>
      <c r="B35" s="154"/>
    </row>
    <row r="36" spans="1:2" ht="15.75" customHeight="1">
      <c r="A36" s="76" t="s">
        <v>492</v>
      </c>
      <c r="B36" s="154"/>
    </row>
    <row r="37" spans="1:2" ht="15.75" customHeight="1">
      <c r="A37" s="76" t="s">
        <v>486</v>
      </c>
      <c r="B37" s="154"/>
    </row>
    <row r="38" spans="1:2" ht="15.75" customHeight="1">
      <c r="A38" s="76" t="s">
        <v>276</v>
      </c>
      <c r="B38" s="154"/>
    </row>
    <row r="39" spans="1:2" ht="15.75" customHeight="1">
      <c r="A39" s="76" t="s">
        <v>284</v>
      </c>
      <c r="B39" s="154"/>
    </row>
    <row r="40" spans="1:2" ht="15.75" customHeight="1">
      <c r="A40" s="76" t="s">
        <v>55</v>
      </c>
      <c r="B40" s="154"/>
    </row>
    <row r="41" spans="1:2" ht="15.75" customHeight="1">
      <c r="A41" s="76" t="s">
        <v>418</v>
      </c>
      <c r="B41" s="154"/>
    </row>
    <row r="42" spans="1:2" ht="15.75" customHeight="1">
      <c r="A42" s="76" t="s">
        <v>113</v>
      </c>
      <c r="B42" s="154"/>
    </row>
    <row r="43" spans="1:2" ht="15.75" customHeight="1">
      <c r="A43" s="76" t="s">
        <v>116</v>
      </c>
      <c r="B43" s="154"/>
    </row>
    <row r="44" spans="1:2" ht="15.75" customHeight="1">
      <c r="A44" s="76" t="s">
        <v>128</v>
      </c>
      <c r="B44" s="154"/>
    </row>
    <row r="45" spans="1:2" ht="15.75" customHeight="1">
      <c r="A45" s="76" t="s">
        <v>131</v>
      </c>
      <c r="B45" s="154"/>
    </row>
    <row r="46" spans="1:2" ht="15.75" customHeight="1">
      <c r="A46" s="76" t="s">
        <v>134</v>
      </c>
      <c r="B46" s="154"/>
    </row>
    <row r="47" spans="1:2" ht="15.75" customHeight="1">
      <c r="A47" s="76" t="s">
        <v>137</v>
      </c>
      <c r="B47" s="154"/>
    </row>
    <row r="48" spans="1:2" ht="15.75" customHeight="1">
      <c r="A48" s="76" t="s">
        <v>140</v>
      </c>
      <c r="B48" s="154"/>
    </row>
    <row r="49" spans="1:2" ht="15.75" customHeight="1">
      <c r="A49" s="76" t="s">
        <v>143</v>
      </c>
      <c r="B49" s="154"/>
    </row>
    <row r="50" spans="1:2" ht="15.75" customHeight="1">
      <c r="A50" s="76" t="s">
        <v>103</v>
      </c>
      <c r="B50" s="154"/>
    </row>
    <row r="51" spans="1:2" ht="15.75" customHeight="1">
      <c r="A51" s="76" t="s">
        <v>106</v>
      </c>
      <c r="B51" s="154"/>
    </row>
    <row r="52" spans="1:2" ht="15.75" customHeight="1">
      <c r="A52" s="76" t="s">
        <v>67</v>
      </c>
      <c r="B52" s="154"/>
    </row>
    <row r="53" spans="1:2" ht="15.75" customHeight="1">
      <c r="A53" s="76" t="s">
        <v>58</v>
      </c>
      <c r="B53" s="154"/>
    </row>
    <row r="54" spans="1:2" ht="15.75" customHeight="1">
      <c r="A54" s="76" t="s">
        <v>190</v>
      </c>
      <c r="B54" s="154"/>
    </row>
    <row r="55" spans="1:2" ht="15.75" customHeight="1">
      <c r="A55" s="76" t="s">
        <v>205</v>
      </c>
      <c r="B55" s="154"/>
    </row>
    <row r="56" spans="1:2" ht="15.75" customHeight="1">
      <c r="A56" s="76" t="s">
        <v>266</v>
      </c>
      <c r="B56" s="154"/>
    </row>
    <row r="57" spans="1:2" ht="15.75" customHeight="1">
      <c r="A57" s="76" t="s">
        <v>43</v>
      </c>
      <c r="B57" s="154"/>
    </row>
    <row r="58" spans="1:2" ht="15.75" customHeight="1">
      <c r="A58" s="76" t="s">
        <v>280</v>
      </c>
      <c r="B58" s="154"/>
    </row>
    <row r="59" spans="1:2" ht="15.75" customHeight="1">
      <c r="A59" s="76" t="s">
        <v>175</v>
      </c>
      <c r="B59" s="154"/>
    </row>
    <row r="60" spans="1:2" ht="15.75" customHeight="1">
      <c r="A60" s="76" t="s">
        <v>272</v>
      </c>
      <c r="B60" s="154"/>
    </row>
    <row r="61" spans="1:2" ht="15.75" customHeight="1">
      <c r="A61" s="76" t="s">
        <v>184</v>
      </c>
      <c r="B61" s="154"/>
    </row>
    <row r="62" spans="1:2" ht="15.75" customHeight="1">
      <c r="A62" s="76" t="s">
        <v>199</v>
      </c>
      <c r="B62" s="154"/>
    </row>
    <row r="63" spans="1:2" ht="15.75" customHeight="1">
      <c r="A63" s="76" t="s">
        <v>415</v>
      </c>
      <c r="B63" s="154"/>
    </row>
    <row r="64" spans="1:2" ht="15.75" customHeight="1">
      <c r="A64" s="76" t="s">
        <v>495</v>
      </c>
      <c r="B64" s="154"/>
    </row>
    <row r="65" spans="1:2" ht="15.75" customHeight="1">
      <c r="A65" s="76" t="s">
        <v>489</v>
      </c>
      <c r="B65" s="154"/>
    </row>
    <row r="66" spans="1:2" ht="15.75" customHeight="1">
      <c r="A66" s="76" t="s">
        <v>167</v>
      </c>
      <c r="B66" s="154"/>
    </row>
    <row r="67" spans="1:2" ht="15.75" customHeight="1">
      <c r="A67" s="76" t="s">
        <v>288</v>
      </c>
      <c r="B67" s="154"/>
    </row>
    <row r="68" spans="1:2" ht="15.75" customHeight="1">
      <c r="A68" s="76" t="s">
        <v>108</v>
      </c>
      <c r="B68" s="154"/>
    </row>
    <row r="69" spans="1:2" ht="15.75" customHeight="1">
      <c r="A69" s="76" t="s">
        <v>163</v>
      </c>
      <c r="B69" s="154"/>
    </row>
    <row r="70" spans="1:2" ht="15.75" customHeight="1">
      <c r="A70" s="76" t="s">
        <v>70</v>
      </c>
      <c r="B70" s="154"/>
    </row>
    <row r="71" spans="1:2" ht="15.75" customHeight="1">
      <c r="A71" s="76" t="s">
        <v>61</v>
      </c>
      <c r="B71" s="154"/>
    </row>
    <row r="72" spans="1:2" ht="15.75" customHeight="1">
      <c r="A72" s="76" t="s">
        <v>193</v>
      </c>
      <c r="B72" s="154"/>
    </row>
    <row r="73" spans="1:2" ht="15.75" customHeight="1">
      <c r="A73" s="76" t="s">
        <v>421</v>
      </c>
      <c r="B73" s="154"/>
    </row>
    <row r="74" spans="1:2" ht="15.75" customHeight="1">
      <c r="A74" s="76" t="s">
        <v>468</v>
      </c>
      <c r="B74" s="154"/>
    </row>
    <row r="75" spans="1:2" ht="15.75" customHeight="1">
      <c r="A75" s="76" t="s">
        <v>480</v>
      </c>
      <c r="B75" s="154"/>
    </row>
    <row r="76" spans="1:2" ht="15.75" customHeight="1">
      <c r="A76" s="76" t="s">
        <v>46</v>
      </c>
      <c r="B76" s="154"/>
    </row>
    <row r="77" spans="1:2" ht="15.75" customHeight="1">
      <c r="A77" s="76" t="s">
        <v>178</v>
      </c>
      <c r="B77" s="154"/>
    </row>
    <row r="78" spans="1:2" ht="15.75" customHeight="1">
      <c r="A78" s="76" t="s">
        <v>464</v>
      </c>
      <c r="B78" s="154"/>
    </row>
    <row r="79" spans="1:2" ht="15.75" customHeight="1">
      <c r="A79" s="76" t="s">
        <v>498</v>
      </c>
      <c r="B79" s="154"/>
    </row>
    <row r="80" spans="1:2" ht="15.75" customHeight="1">
      <c r="A80" s="76" t="s">
        <v>73</v>
      </c>
      <c r="B80" s="154"/>
    </row>
    <row r="81" spans="1:2" ht="15.75" customHeight="1">
      <c r="A81" s="76" t="s">
        <v>476</v>
      </c>
      <c r="B81" s="154"/>
    </row>
    <row r="82" spans="1:2" ht="15.75" customHeight="1">
      <c r="A82" s="76" t="s">
        <v>424</v>
      </c>
      <c r="B82" s="154"/>
    </row>
    <row r="83" spans="1:2" ht="15.75" customHeight="1">
      <c r="A83" s="76" t="s">
        <v>472</v>
      </c>
      <c r="B83" s="154"/>
    </row>
    <row r="84" spans="1:2" ht="15.75" customHeight="1">
      <c r="A84" s="76" t="s">
        <v>148</v>
      </c>
      <c r="B84" s="154"/>
    </row>
    <row r="85" spans="1:2" ht="15.75" customHeight="1">
      <c r="A85" s="76" t="s">
        <v>460</v>
      </c>
      <c r="B85" s="154"/>
    </row>
    <row r="86" spans="1:2" ht="15.75" customHeight="1">
      <c r="A86" s="76" t="s">
        <v>76</v>
      </c>
      <c r="B86" s="154"/>
    </row>
    <row r="87" spans="1:2" ht="15.75" customHeight="1">
      <c r="A87" s="76" t="s">
        <v>453</v>
      </c>
      <c r="B87" s="154"/>
    </row>
    <row r="88" spans="1:2" ht="15.75" customHeight="1">
      <c r="A88" s="76" t="s">
        <v>501</v>
      </c>
      <c r="B88" s="154"/>
    </row>
    <row r="89" spans="1:2" ht="15.75" customHeight="1">
      <c r="A89" s="76" t="s">
        <v>79</v>
      </c>
      <c r="B89" s="154"/>
    </row>
    <row r="90" spans="1:2" ht="15.75" customHeight="1">
      <c r="A90" s="76" t="s">
        <v>427</v>
      </c>
      <c r="B90" s="154"/>
    </row>
    <row r="91" spans="1:2" ht="15.75" customHeight="1">
      <c r="A91" s="76" t="s">
        <v>49</v>
      </c>
      <c r="B91" s="154"/>
    </row>
    <row r="92" spans="1:2" ht="15.75" customHeight="1">
      <c r="A92" s="76" t="s">
        <v>504</v>
      </c>
      <c r="B92" s="154"/>
    </row>
    <row r="93" spans="1:2" ht="15.75" customHeight="1">
      <c r="A93" s="76" t="s">
        <v>82</v>
      </c>
      <c r="B93" s="154"/>
    </row>
    <row r="94" spans="1:2" ht="15.75" customHeight="1">
      <c r="A94" s="76" t="s">
        <v>562</v>
      </c>
      <c r="B94" s="154"/>
    </row>
    <row r="95" spans="1:2" ht="15.75" customHeight="1">
      <c r="A95" s="76" t="s">
        <v>122</v>
      </c>
      <c r="B95" s="154"/>
    </row>
    <row r="96" spans="1:2" ht="15.75" customHeight="1">
      <c r="A96" s="76" t="s">
        <v>507</v>
      </c>
      <c r="B96" s="154"/>
    </row>
    <row r="97" spans="1:2" ht="15.75" customHeight="1">
      <c r="A97" s="76" t="s">
        <v>85</v>
      </c>
      <c r="B97" s="154"/>
    </row>
    <row r="98" spans="1:2" ht="15.75" customHeight="1">
      <c r="A98" s="76" t="s">
        <v>565</v>
      </c>
      <c r="B98" s="154"/>
    </row>
    <row r="99" spans="1:2" ht="15.75" customHeight="1">
      <c r="A99" s="76" t="s">
        <v>52</v>
      </c>
      <c r="B99" s="154"/>
    </row>
    <row r="100" spans="1:2" ht="15.75" customHeight="1">
      <c r="A100" s="76" t="s">
        <v>510</v>
      </c>
      <c r="B100" s="154"/>
    </row>
    <row r="101" spans="1:2" ht="15.75" customHeight="1">
      <c r="A101" s="76" t="s">
        <v>88</v>
      </c>
      <c r="B101" s="154"/>
    </row>
    <row r="102" spans="1:2" ht="15.75" customHeight="1">
      <c r="A102" s="76" t="s">
        <v>568</v>
      </c>
      <c r="B102" s="154"/>
    </row>
    <row r="103" spans="1:2" ht="15.75" customHeight="1">
      <c r="A103" s="76" t="s">
        <v>456</v>
      </c>
      <c r="B103" s="154"/>
    </row>
    <row r="104" spans="1:2" ht="15.75" customHeight="1">
      <c r="A104" s="76" t="s">
        <v>513</v>
      </c>
      <c r="B104" s="154"/>
    </row>
    <row r="105" spans="1:2" ht="15.75" customHeight="1">
      <c r="A105" s="76" t="s">
        <v>1019</v>
      </c>
      <c r="B105" s="154"/>
    </row>
    <row r="106" spans="1:2" ht="15.75" customHeight="1">
      <c r="A106" s="76" t="s">
        <v>1020</v>
      </c>
      <c r="B106" s="154"/>
    </row>
    <row r="107" spans="1:2" ht="15.75" customHeight="1">
      <c r="A107" s="76" t="s">
        <v>1021</v>
      </c>
      <c r="B107" s="154"/>
    </row>
    <row r="108" spans="1:2" ht="15.75" customHeight="1">
      <c r="A108" s="76" t="s">
        <v>1022</v>
      </c>
      <c r="B108" s="154"/>
    </row>
    <row r="109" spans="1:2" ht="15.75" customHeight="1">
      <c r="A109" s="76" t="s">
        <v>616</v>
      </c>
      <c r="B109" s="154"/>
    </row>
    <row r="110" spans="1:2" ht="15.75" customHeight="1">
      <c r="A110" s="76" t="s">
        <v>1023</v>
      </c>
      <c r="B110" s="154"/>
    </row>
    <row r="111" spans="1:2" ht="15.75" customHeight="1">
      <c r="A111" s="76" t="s">
        <v>537</v>
      </c>
      <c r="B111" s="154"/>
    </row>
    <row r="112" spans="1:2" ht="15.75" customHeight="1">
      <c r="A112" s="76" t="s">
        <v>545</v>
      </c>
      <c r="B112" s="154"/>
    </row>
    <row r="113" spans="1:2" ht="15.75" customHeight="1">
      <c r="A113" s="76" t="s">
        <v>549</v>
      </c>
      <c r="B113" s="154"/>
    </row>
    <row r="114" spans="1:2" ht="15.75" customHeight="1">
      <c r="A114" s="76" t="s">
        <v>553</v>
      </c>
      <c r="B114" s="154"/>
    </row>
    <row r="115" spans="1:2" ht="15.75" customHeight="1">
      <c r="A115" s="76" t="s">
        <v>533</v>
      </c>
      <c r="B115" s="154"/>
    </row>
    <row r="116" spans="1:2" ht="15.75" customHeight="1">
      <c r="A116" s="76" t="s">
        <v>529</v>
      </c>
      <c r="B116" s="154"/>
    </row>
    <row r="117" spans="1:2" ht="15.75" customHeight="1">
      <c r="A117" s="76" t="s">
        <v>541</v>
      </c>
      <c r="B117" s="154"/>
    </row>
    <row r="118" spans="1:2" ht="15.75" customHeight="1">
      <c r="A118" s="76" t="s">
        <v>450</v>
      </c>
      <c r="B118" s="154"/>
    </row>
    <row r="119" spans="1:2" ht="15.75" customHeight="1">
      <c r="A119" s="76" t="s">
        <v>524</v>
      </c>
      <c r="B119" s="154"/>
    </row>
    <row r="120" spans="1:2" ht="15.75" customHeight="1">
      <c r="A120" s="76" t="s">
        <v>1024</v>
      </c>
      <c r="B120" s="154"/>
    </row>
    <row r="121" spans="1:2" ht="15.75" customHeight="1">
      <c r="A121" s="76" t="s">
        <v>370</v>
      </c>
      <c r="B121" s="154"/>
    </row>
    <row r="122" spans="1:2" ht="15.75" customHeight="1">
      <c r="A122" s="76" t="s">
        <v>222</v>
      </c>
      <c r="B122" s="154"/>
    </row>
    <row r="123" spans="1:2" ht="15.75" customHeight="1">
      <c r="A123" s="76" t="s">
        <v>230</v>
      </c>
      <c r="B123" s="154"/>
    </row>
    <row r="124" spans="1:2" ht="15.75" customHeight="1">
      <c r="A124" s="76" t="s">
        <v>322</v>
      </c>
      <c r="B124" s="154"/>
    </row>
    <row r="125" spans="1:2" ht="15.75" customHeight="1">
      <c r="A125" s="76" t="s">
        <v>294</v>
      </c>
      <c r="B125" s="154"/>
    </row>
    <row r="126" spans="1:2" ht="15.75" customHeight="1">
      <c r="A126" s="76" t="s">
        <v>298</v>
      </c>
      <c r="B126" s="154"/>
    </row>
    <row r="127" spans="1:2" ht="15.75" customHeight="1">
      <c r="A127" s="76" t="s">
        <v>210</v>
      </c>
      <c r="B127" s="154"/>
    </row>
    <row r="128" spans="1:2" ht="15.75" customHeight="1">
      <c r="A128" s="76" t="s">
        <v>302</v>
      </c>
      <c r="B128" s="154"/>
    </row>
    <row r="129" spans="1:2" ht="15.75" customHeight="1">
      <c r="A129" s="76" t="s">
        <v>306</v>
      </c>
      <c r="B129" s="154"/>
    </row>
    <row r="130" spans="1:2" ht="15.75" customHeight="1">
      <c r="A130" s="76" t="s">
        <v>310</v>
      </c>
      <c r="B130" s="154"/>
    </row>
    <row r="131" spans="1:2" ht="15.75" customHeight="1">
      <c r="A131" s="76" t="s">
        <v>314</v>
      </c>
      <c r="B131" s="154"/>
    </row>
    <row r="132" spans="1:2" ht="15.75" customHeight="1">
      <c r="A132" s="76" t="s">
        <v>318</v>
      </c>
      <c r="B132" s="154"/>
    </row>
    <row r="133" spans="1:2" ht="15.75" customHeight="1">
      <c r="A133" s="76" t="s">
        <v>214</v>
      </c>
      <c r="B133" s="154"/>
    </row>
    <row r="134" spans="1:2" ht="15.75" customHeight="1">
      <c r="A134" s="76" t="s">
        <v>218</v>
      </c>
      <c r="B134" s="154"/>
    </row>
    <row r="135" spans="1:2" ht="15.75" customHeight="1">
      <c r="A135" s="76" t="s">
        <v>326</v>
      </c>
      <c r="B135" s="154"/>
    </row>
    <row r="136" spans="1:2" ht="15.75" customHeight="1">
      <c r="A136" s="76" t="s">
        <v>330</v>
      </c>
      <c r="B136" s="154"/>
    </row>
    <row r="137" spans="1:2" ht="15.75" customHeight="1">
      <c r="A137" s="76" t="s">
        <v>334</v>
      </c>
      <c r="B137" s="154"/>
    </row>
    <row r="138" spans="1:2" ht="15.75" customHeight="1">
      <c r="A138" s="76" t="s">
        <v>338</v>
      </c>
      <c r="B138" s="154"/>
    </row>
    <row r="139" spans="1:2" ht="15.75" customHeight="1">
      <c r="A139" s="76" t="s">
        <v>342</v>
      </c>
      <c r="B139" s="154"/>
    </row>
    <row r="140" spans="1:2" ht="15.75" customHeight="1">
      <c r="A140" s="76" t="s">
        <v>346</v>
      </c>
      <c r="B140" s="154"/>
    </row>
    <row r="141" spans="1:2" ht="15.75" customHeight="1">
      <c r="A141" s="76" t="s">
        <v>350</v>
      </c>
      <c r="B141" s="154"/>
    </row>
    <row r="142" spans="1:2" ht="15.75" customHeight="1">
      <c r="A142" s="76" t="s">
        <v>354</v>
      </c>
      <c r="B142" s="154"/>
    </row>
    <row r="143" spans="1:2" ht="15.75" customHeight="1">
      <c r="A143" s="76" t="s">
        <v>226</v>
      </c>
      <c r="B143" s="154"/>
    </row>
    <row r="144" spans="1:2" ht="15.75" customHeight="1">
      <c r="A144" s="76" t="s">
        <v>358</v>
      </c>
      <c r="B144" s="154"/>
    </row>
    <row r="145" spans="1:2" ht="15.75" customHeight="1">
      <c r="A145" s="76" t="s">
        <v>234</v>
      </c>
      <c r="B145" s="154"/>
    </row>
    <row r="146" spans="1:2" ht="15.75" customHeight="1">
      <c r="A146" s="76" t="s">
        <v>362</v>
      </c>
      <c r="B146" s="154"/>
    </row>
    <row r="147" spans="1:2" ht="15.75" customHeight="1">
      <c r="A147" s="76" t="s">
        <v>238</v>
      </c>
      <c r="B147" s="154"/>
    </row>
    <row r="148" spans="1:2" ht="15.75" customHeight="1">
      <c r="A148" s="76" t="s">
        <v>366</v>
      </c>
      <c r="B148" s="154"/>
    </row>
    <row r="149" spans="1:2" ht="15.75" customHeight="1">
      <c r="A149" s="76" t="s">
        <v>374</v>
      </c>
      <c r="B149" s="154"/>
    </row>
    <row r="150" spans="1:2" ht="15.75" customHeight="1">
      <c r="A150" s="76" t="s">
        <v>242</v>
      </c>
      <c r="B150" s="154"/>
    </row>
    <row r="151" spans="1:2" ht="15.75" customHeight="1">
      <c r="A151" s="76" t="s">
        <v>378</v>
      </c>
      <c r="B151" s="154"/>
    </row>
    <row r="152" spans="1:2" ht="15.75" customHeight="1">
      <c r="A152" s="76" t="s">
        <v>390</v>
      </c>
      <c r="B152" s="154"/>
    </row>
    <row r="153" spans="1:2" ht="15.75" customHeight="1">
      <c r="A153" s="76" t="s">
        <v>246</v>
      </c>
      <c r="B153" s="154"/>
    </row>
    <row r="154" spans="1:2" ht="15.75" customHeight="1">
      <c r="A154" s="76" t="s">
        <v>250</v>
      </c>
      <c r="B154" s="154"/>
    </row>
    <row r="155" spans="1:2" ht="15.75" customHeight="1">
      <c r="A155" s="76" t="s">
        <v>254</v>
      </c>
      <c r="B155" s="154"/>
    </row>
    <row r="156" spans="1:2" ht="15.75" customHeight="1">
      <c r="A156" s="76" t="s">
        <v>398</v>
      </c>
      <c r="B156" s="154"/>
    </row>
    <row r="157" spans="1:2" ht="15.75" customHeight="1">
      <c r="A157" s="76" t="s">
        <v>406</v>
      </c>
      <c r="B157" s="154"/>
    </row>
    <row r="158" spans="1:2" ht="15.75" customHeight="1">
      <c r="A158" s="76" t="s">
        <v>258</v>
      </c>
      <c r="B158" s="154"/>
    </row>
    <row r="159" spans="1:2" ht="15.75" customHeight="1">
      <c r="A159" s="76" t="s">
        <v>382</v>
      </c>
      <c r="B159" s="154"/>
    </row>
    <row r="160" spans="1:2" ht="15.75" customHeight="1">
      <c r="A160" s="76" t="s">
        <v>386</v>
      </c>
      <c r="B160" s="154"/>
    </row>
    <row r="161" spans="1:2" ht="15.75" customHeight="1">
      <c r="A161" s="76" t="s">
        <v>394</v>
      </c>
      <c r="B161" s="154"/>
    </row>
    <row r="162" spans="1:2" ht="15.75" customHeight="1">
      <c r="A162" s="76" t="s">
        <v>402</v>
      </c>
      <c r="B162" s="154"/>
    </row>
    <row r="163" spans="1:2" ht="15.75" customHeight="1">
      <c r="A163" s="76" t="s">
        <v>1025</v>
      </c>
      <c r="B163" s="154"/>
    </row>
    <row r="164" spans="1:2" ht="15.75" customHeight="1">
      <c r="A164" s="76" t="s">
        <v>1026</v>
      </c>
      <c r="B164" s="154"/>
    </row>
    <row r="165" spans="1:2" ht="15.75" customHeight="1">
      <c r="A165" s="76" t="s">
        <v>1027</v>
      </c>
      <c r="B165" s="154"/>
    </row>
    <row r="166" spans="1:2" ht="15.75" customHeight="1">
      <c r="A166" s="76" t="s">
        <v>1028</v>
      </c>
      <c r="B166" s="154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170"/>
  <sheetViews>
    <sheetView workbookViewId="0">
      <pane ySplit="2" topLeftCell="A3" activePane="bottomLeft" state="frozen"/>
      <selection pane="bottomLeft" activeCell="I18" sqref="I18"/>
    </sheetView>
  </sheetViews>
  <sheetFormatPr defaultColWidth="14.42578125" defaultRowHeight="15" customHeight="1"/>
  <cols>
    <col min="1" max="1" width="38.85546875" customWidth="1"/>
    <col min="2" max="2" width="8.85546875" customWidth="1"/>
    <col min="3" max="3" width="7.5703125" customWidth="1"/>
    <col min="4" max="4" width="8.85546875" customWidth="1"/>
    <col min="5" max="5" width="7.5703125" customWidth="1"/>
    <col min="6" max="6" width="8.5703125" customWidth="1"/>
    <col min="7" max="9" width="13.42578125" customWidth="1"/>
    <col min="10" max="10" width="15.140625" customWidth="1"/>
  </cols>
  <sheetData>
    <row r="1" spans="1:10">
      <c r="A1" s="77">
        <v>1</v>
      </c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</row>
    <row r="2" spans="1:10" ht="60">
      <c r="A2" s="78" t="s">
        <v>595</v>
      </c>
      <c r="B2" s="78" t="s">
        <v>18</v>
      </c>
      <c r="C2" s="78" t="s">
        <v>596</v>
      </c>
      <c r="D2" s="78" t="s">
        <v>597</v>
      </c>
      <c r="E2" s="78" t="s">
        <v>19</v>
      </c>
      <c r="F2" s="78" t="s">
        <v>598</v>
      </c>
      <c r="G2" s="78" t="s">
        <v>599</v>
      </c>
      <c r="H2" s="78" t="s">
        <v>600</v>
      </c>
      <c r="I2" s="78" t="s">
        <v>26</v>
      </c>
      <c r="J2" s="78" t="s">
        <v>601</v>
      </c>
    </row>
    <row r="3" spans="1:10" ht="30">
      <c r="A3" s="163" t="s">
        <v>165</v>
      </c>
      <c r="B3" s="79"/>
      <c r="C3" s="79"/>
      <c r="D3" s="79"/>
      <c r="E3" s="79"/>
      <c r="F3" s="79"/>
      <c r="G3" s="79"/>
      <c r="H3" s="79"/>
      <c r="I3" s="80"/>
      <c r="J3" s="81"/>
    </row>
    <row r="4" spans="1:10">
      <c r="A4" s="163" t="s">
        <v>91</v>
      </c>
      <c r="B4" s="79"/>
      <c r="C4" s="79"/>
      <c r="D4" s="79"/>
      <c r="E4" s="79"/>
      <c r="F4" s="79"/>
      <c r="G4" s="79"/>
      <c r="H4" s="79"/>
      <c r="I4" s="80"/>
      <c r="J4" s="81"/>
    </row>
    <row r="5" spans="1:10">
      <c r="A5" s="163" t="s">
        <v>430</v>
      </c>
      <c r="B5" s="79"/>
      <c r="C5" s="79"/>
      <c r="D5" s="79"/>
      <c r="E5" s="79"/>
      <c r="F5" s="79"/>
      <c r="G5" s="79"/>
      <c r="H5" s="79"/>
      <c r="I5" s="80"/>
      <c r="J5" s="81"/>
    </row>
    <row r="6" spans="1:10" ht="30">
      <c r="A6" s="163" t="s">
        <v>125</v>
      </c>
      <c r="B6" s="79"/>
      <c r="C6" s="79"/>
      <c r="D6" s="79"/>
      <c r="E6" s="79"/>
      <c r="F6" s="79"/>
      <c r="G6" s="79"/>
      <c r="H6" s="79"/>
      <c r="I6" s="80"/>
      <c r="J6" s="81"/>
    </row>
    <row r="7" spans="1:10">
      <c r="A7" s="163" t="s">
        <v>516</v>
      </c>
      <c r="B7" s="79"/>
      <c r="C7" s="79"/>
      <c r="D7" s="79"/>
      <c r="E7" s="79"/>
      <c r="F7" s="79"/>
      <c r="G7" s="79"/>
      <c r="H7" s="79"/>
      <c r="I7" s="80"/>
      <c r="J7" s="81"/>
    </row>
    <row r="8" spans="1:10">
      <c r="A8" s="163" t="s">
        <v>94</v>
      </c>
      <c r="B8" s="79"/>
      <c r="C8" s="79"/>
      <c r="D8" s="79"/>
      <c r="E8" s="79"/>
      <c r="F8" s="79"/>
      <c r="G8" s="79"/>
      <c r="H8" s="79"/>
      <c r="I8" s="80"/>
      <c r="J8" s="81"/>
    </row>
    <row r="9" spans="1:10">
      <c r="A9" s="163" t="s">
        <v>433</v>
      </c>
      <c r="B9" s="79"/>
      <c r="C9" s="79"/>
      <c r="D9" s="79"/>
      <c r="E9" s="79"/>
      <c r="F9" s="79"/>
      <c r="G9" s="79"/>
      <c r="H9" s="79"/>
      <c r="I9" s="80"/>
      <c r="J9" s="81"/>
    </row>
    <row r="10" spans="1:10">
      <c r="A10" s="163" t="s">
        <v>519</v>
      </c>
      <c r="B10" s="79"/>
      <c r="C10" s="79"/>
      <c r="D10" s="79"/>
      <c r="E10" s="79"/>
      <c r="F10" s="79"/>
      <c r="G10" s="79"/>
      <c r="H10" s="79"/>
      <c r="I10" s="80"/>
      <c r="J10" s="81"/>
    </row>
    <row r="11" spans="1:10">
      <c r="A11" s="163" t="s">
        <v>97</v>
      </c>
      <c r="B11" s="79"/>
      <c r="C11" s="79"/>
      <c r="D11" s="79"/>
      <c r="E11" s="79"/>
      <c r="F11" s="79"/>
      <c r="G11" s="79"/>
      <c r="H11" s="79"/>
      <c r="I11" s="80"/>
      <c r="J11" s="81"/>
    </row>
    <row r="12" spans="1:10">
      <c r="A12" s="163" t="s">
        <v>436</v>
      </c>
      <c r="B12" s="79"/>
      <c r="C12" s="79"/>
      <c r="D12" s="79"/>
      <c r="E12" s="79"/>
      <c r="F12" s="79"/>
      <c r="G12" s="79"/>
      <c r="H12" s="79"/>
      <c r="I12" s="80"/>
      <c r="J12" s="81"/>
    </row>
    <row r="13" spans="1:10">
      <c r="A13" s="163" t="s">
        <v>522</v>
      </c>
      <c r="B13" s="79"/>
      <c r="C13" s="79"/>
      <c r="D13" s="79"/>
      <c r="E13" s="79"/>
      <c r="F13" s="79"/>
      <c r="G13" s="79"/>
      <c r="H13" s="79"/>
      <c r="I13" s="80"/>
      <c r="J13" s="81"/>
    </row>
    <row r="14" spans="1:10">
      <c r="A14" s="163" t="s">
        <v>100</v>
      </c>
      <c r="B14" s="79"/>
      <c r="C14" s="79"/>
      <c r="D14" s="79"/>
      <c r="E14" s="79"/>
      <c r="F14" s="79"/>
      <c r="G14" s="79"/>
      <c r="H14" s="79"/>
      <c r="I14" s="80"/>
      <c r="J14" s="81"/>
    </row>
    <row r="15" spans="1:10" ht="30">
      <c r="A15" s="163" t="s">
        <v>439</v>
      </c>
      <c r="B15" s="79"/>
      <c r="C15" s="79"/>
      <c r="D15" s="79"/>
      <c r="E15" s="79"/>
      <c r="F15" s="79"/>
      <c r="G15" s="79"/>
      <c r="H15" s="79"/>
      <c r="I15" s="80"/>
      <c r="J15" s="81"/>
    </row>
    <row r="16" spans="1:10" ht="30">
      <c r="A16" s="163" t="s">
        <v>151</v>
      </c>
      <c r="B16" s="79"/>
      <c r="C16" s="79"/>
      <c r="D16" s="79"/>
      <c r="E16" s="79"/>
      <c r="F16" s="79"/>
      <c r="G16" s="79"/>
      <c r="H16" s="79"/>
      <c r="I16" s="80"/>
      <c r="J16" s="81"/>
    </row>
    <row r="17" spans="1:10" ht="45">
      <c r="A17" s="163" t="s">
        <v>442</v>
      </c>
      <c r="B17" s="79"/>
      <c r="C17" s="79"/>
      <c r="D17" s="79"/>
      <c r="E17" s="79"/>
      <c r="F17" s="79"/>
      <c r="G17" s="79"/>
      <c r="H17" s="79"/>
      <c r="I17" s="80"/>
      <c r="J17" s="81"/>
    </row>
    <row r="18" spans="1:10" ht="30">
      <c r="A18" s="163" t="s">
        <v>581</v>
      </c>
      <c r="B18" s="79"/>
      <c r="C18" s="79"/>
      <c r="D18" s="79"/>
      <c r="E18" s="79"/>
      <c r="F18" s="79"/>
      <c r="G18" s="79"/>
      <c r="H18" s="79"/>
      <c r="I18" s="80"/>
      <c r="J18" s="81"/>
    </row>
    <row r="19" spans="1:10" ht="30">
      <c r="A19" s="163" t="s">
        <v>445</v>
      </c>
      <c r="B19" s="79"/>
      <c r="C19" s="79"/>
      <c r="D19" s="79"/>
      <c r="E19" s="79"/>
      <c r="F19" s="79"/>
      <c r="G19" s="79"/>
      <c r="H19" s="79"/>
      <c r="I19" s="80"/>
      <c r="J19" s="81"/>
    </row>
    <row r="20" spans="1:10" ht="30">
      <c r="A20" s="163" t="s">
        <v>154</v>
      </c>
      <c r="B20" s="79"/>
      <c r="C20" s="79"/>
      <c r="D20" s="79"/>
      <c r="E20" s="79"/>
      <c r="F20" s="79"/>
      <c r="G20" s="79"/>
      <c r="H20" s="79"/>
      <c r="I20" s="80"/>
      <c r="J20" s="81"/>
    </row>
    <row r="21" spans="1:10" ht="15.75" customHeight="1">
      <c r="A21" s="163" t="s">
        <v>157</v>
      </c>
      <c r="B21" s="79"/>
      <c r="C21" s="79"/>
      <c r="D21" s="79"/>
      <c r="E21" s="79"/>
      <c r="F21" s="79"/>
      <c r="G21" s="79"/>
      <c r="H21" s="79"/>
      <c r="I21" s="80"/>
      <c r="J21" s="81"/>
    </row>
    <row r="22" spans="1:10" ht="15.75" customHeight="1">
      <c r="A22" s="163" t="s">
        <v>448</v>
      </c>
      <c r="B22" s="79"/>
      <c r="C22" s="79"/>
      <c r="D22" s="79"/>
      <c r="E22" s="79"/>
      <c r="F22" s="79"/>
      <c r="G22" s="79"/>
      <c r="H22" s="79"/>
      <c r="I22" s="80"/>
      <c r="J22" s="81"/>
    </row>
    <row r="23" spans="1:10" ht="15.75" customHeight="1">
      <c r="A23" s="163" t="s">
        <v>160</v>
      </c>
      <c r="B23" s="79"/>
      <c r="C23" s="79"/>
      <c r="D23" s="79"/>
      <c r="E23" s="79"/>
      <c r="F23" s="79"/>
      <c r="G23" s="79"/>
      <c r="H23" s="79"/>
      <c r="I23" s="80"/>
      <c r="J23" s="81"/>
    </row>
    <row r="24" spans="1:10" ht="15.75" customHeight="1">
      <c r="A24" s="163" t="s">
        <v>584</v>
      </c>
      <c r="B24" s="79"/>
      <c r="C24" s="79"/>
      <c r="D24" s="79"/>
      <c r="E24" s="79"/>
      <c r="F24" s="79"/>
      <c r="G24" s="79"/>
      <c r="H24" s="79"/>
      <c r="I24" s="80"/>
      <c r="J24" s="81"/>
    </row>
    <row r="25" spans="1:10" ht="15.75" customHeight="1">
      <c r="A25" s="163" t="s">
        <v>64</v>
      </c>
      <c r="B25" s="79"/>
      <c r="C25" s="79"/>
      <c r="D25" s="79"/>
      <c r="E25" s="79"/>
      <c r="F25" s="79"/>
      <c r="G25" s="79"/>
      <c r="H25" s="79"/>
      <c r="I25" s="80"/>
      <c r="J25" s="81"/>
    </row>
    <row r="26" spans="1:10" ht="15.75" customHeight="1">
      <c r="A26" s="163" t="s">
        <v>202</v>
      </c>
      <c r="B26" s="79"/>
      <c r="C26" s="79"/>
      <c r="D26" s="79"/>
      <c r="E26" s="79"/>
      <c r="F26" s="79"/>
      <c r="G26" s="79"/>
      <c r="H26" s="79"/>
      <c r="I26" s="80"/>
      <c r="J26" s="81"/>
    </row>
    <row r="27" spans="1:10" ht="15.75" customHeight="1">
      <c r="A27" s="163" t="s">
        <v>262</v>
      </c>
      <c r="B27" s="79"/>
      <c r="C27" s="79"/>
      <c r="D27" s="79"/>
      <c r="E27" s="79"/>
      <c r="F27" s="79"/>
      <c r="G27" s="79"/>
      <c r="H27" s="79"/>
      <c r="I27" s="80"/>
      <c r="J27" s="81"/>
    </row>
    <row r="28" spans="1:10" ht="15.75" customHeight="1">
      <c r="A28" s="163" t="s">
        <v>187</v>
      </c>
      <c r="B28" s="79"/>
      <c r="C28" s="79"/>
      <c r="D28" s="79"/>
      <c r="E28" s="79"/>
      <c r="F28" s="79"/>
      <c r="G28" s="79"/>
      <c r="H28" s="79"/>
      <c r="I28" s="80"/>
      <c r="J28" s="81"/>
    </row>
    <row r="29" spans="1:10" ht="15.75" customHeight="1">
      <c r="A29" s="163" t="s">
        <v>40</v>
      </c>
      <c r="B29" s="79"/>
      <c r="C29" s="79"/>
      <c r="D29" s="79"/>
      <c r="E29" s="79"/>
      <c r="F29" s="79"/>
      <c r="G29" s="79"/>
      <c r="H29" s="79"/>
      <c r="I29" s="80"/>
      <c r="J29" s="81"/>
    </row>
    <row r="30" spans="1:10" ht="15.75" customHeight="1">
      <c r="A30" s="163" t="s">
        <v>269</v>
      </c>
      <c r="B30" s="79"/>
      <c r="C30" s="79"/>
      <c r="D30" s="79"/>
      <c r="E30" s="79"/>
      <c r="F30" s="79"/>
      <c r="G30" s="79"/>
      <c r="H30" s="79"/>
      <c r="I30" s="80"/>
      <c r="J30" s="81"/>
    </row>
    <row r="31" spans="1:10" ht="15.75" customHeight="1">
      <c r="A31" s="163" t="s">
        <v>181</v>
      </c>
      <c r="B31" s="79"/>
      <c r="C31" s="79"/>
      <c r="D31" s="79"/>
      <c r="E31" s="79"/>
      <c r="F31" s="79"/>
      <c r="G31" s="79"/>
      <c r="H31" s="79"/>
      <c r="I31" s="80"/>
      <c r="J31" s="81"/>
    </row>
    <row r="32" spans="1:10" ht="15.75" customHeight="1">
      <c r="A32" s="163" t="s">
        <v>196</v>
      </c>
      <c r="B32" s="79"/>
      <c r="C32" s="79"/>
      <c r="D32" s="79"/>
      <c r="E32" s="79"/>
      <c r="F32" s="79"/>
      <c r="G32" s="79"/>
      <c r="H32" s="79"/>
      <c r="I32" s="80"/>
      <c r="J32" s="81"/>
    </row>
    <row r="33" spans="1:10" ht="15.75" customHeight="1">
      <c r="A33" s="163" t="s">
        <v>172</v>
      </c>
      <c r="B33" s="79"/>
      <c r="C33" s="79"/>
      <c r="D33" s="79"/>
      <c r="E33" s="79"/>
      <c r="F33" s="79"/>
      <c r="G33" s="79"/>
      <c r="H33" s="79"/>
      <c r="I33" s="80"/>
      <c r="J33" s="81"/>
    </row>
    <row r="34" spans="1:10" ht="15.75" customHeight="1">
      <c r="A34" s="163" t="s">
        <v>412</v>
      </c>
      <c r="B34" s="79"/>
      <c r="C34" s="79"/>
      <c r="D34" s="79"/>
      <c r="E34" s="79"/>
      <c r="F34" s="79"/>
      <c r="G34" s="79"/>
      <c r="H34" s="79"/>
      <c r="I34" s="80"/>
      <c r="J34" s="81"/>
    </row>
    <row r="35" spans="1:10" ht="15.75" customHeight="1">
      <c r="A35" s="163" t="s">
        <v>492</v>
      </c>
      <c r="B35" s="79"/>
      <c r="C35" s="79"/>
      <c r="D35" s="79"/>
      <c r="E35" s="79"/>
      <c r="F35" s="79"/>
      <c r="G35" s="79"/>
      <c r="H35" s="79"/>
      <c r="I35" s="80"/>
      <c r="J35" s="81"/>
    </row>
    <row r="36" spans="1:10" ht="15.75" customHeight="1">
      <c r="A36" s="163" t="s">
        <v>486</v>
      </c>
      <c r="B36" s="79"/>
      <c r="C36" s="79"/>
      <c r="D36" s="79"/>
      <c r="E36" s="79"/>
      <c r="F36" s="79"/>
      <c r="G36" s="79"/>
      <c r="H36" s="79"/>
      <c r="I36" s="80"/>
      <c r="J36" s="81"/>
    </row>
    <row r="37" spans="1:10" ht="15.75" customHeight="1">
      <c r="A37" s="163" t="s">
        <v>276</v>
      </c>
      <c r="B37" s="79"/>
      <c r="C37" s="79"/>
      <c r="D37" s="79"/>
      <c r="E37" s="79"/>
      <c r="F37" s="79"/>
      <c r="G37" s="79"/>
      <c r="H37" s="79"/>
      <c r="I37" s="80"/>
      <c r="J37" s="81"/>
    </row>
    <row r="38" spans="1:10" ht="15.75" customHeight="1">
      <c r="A38" s="163" t="s">
        <v>284</v>
      </c>
      <c r="B38" s="79"/>
      <c r="C38" s="79"/>
      <c r="D38" s="79"/>
      <c r="E38" s="79"/>
      <c r="F38" s="79"/>
      <c r="G38" s="79"/>
      <c r="H38" s="79"/>
      <c r="I38" s="80"/>
      <c r="J38" s="81"/>
    </row>
    <row r="39" spans="1:10" ht="15.75" customHeight="1">
      <c r="A39" s="163" t="s">
        <v>55</v>
      </c>
      <c r="B39" s="79"/>
      <c r="C39" s="79"/>
      <c r="D39" s="79"/>
      <c r="E39" s="79"/>
      <c r="F39" s="79"/>
      <c r="G39" s="79"/>
      <c r="H39" s="79"/>
      <c r="I39" s="80"/>
      <c r="J39" s="81"/>
    </row>
    <row r="40" spans="1:10" ht="15.75" customHeight="1">
      <c r="A40" s="163" t="s">
        <v>418</v>
      </c>
      <c r="B40" s="79"/>
      <c r="C40" s="79"/>
      <c r="D40" s="79"/>
      <c r="E40" s="79"/>
      <c r="F40" s="79"/>
      <c r="G40" s="79"/>
      <c r="H40" s="79"/>
      <c r="I40" s="80"/>
      <c r="J40" s="81"/>
    </row>
    <row r="41" spans="1:10" ht="15.75" customHeight="1">
      <c r="A41" s="163" t="s">
        <v>113</v>
      </c>
      <c r="B41" s="79"/>
      <c r="C41" s="79"/>
      <c r="D41" s="79"/>
      <c r="E41" s="79"/>
      <c r="F41" s="79"/>
      <c r="G41" s="79"/>
      <c r="H41" s="79"/>
      <c r="I41" s="80"/>
      <c r="J41" s="81"/>
    </row>
    <row r="42" spans="1:10" ht="15.75" customHeight="1">
      <c r="A42" s="163" t="s">
        <v>116</v>
      </c>
      <c r="B42" s="79"/>
      <c r="C42" s="79"/>
      <c r="D42" s="79"/>
      <c r="E42" s="79"/>
      <c r="F42" s="79"/>
      <c r="G42" s="79"/>
      <c r="H42" s="79"/>
      <c r="I42" s="80"/>
      <c r="J42" s="81"/>
    </row>
    <row r="43" spans="1:10" ht="15.75" customHeight="1">
      <c r="A43" s="163" t="s">
        <v>128</v>
      </c>
      <c r="B43" s="79"/>
      <c r="C43" s="79"/>
      <c r="D43" s="79"/>
      <c r="E43" s="79"/>
      <c r="F43" s="79"/>
      <c r="G43" s="79"/>
      <c r="H43" s="79"/>
      <c r="I43" s="80"/>
      <c r="J43" s="81"/>
    </row>
    <row r="44" spans="1:10" ht="15.75" customHeight="1">
      <c r="A44" s="163" t="s">
        <v>131</v>
      </c>
      <c r="B44" s="79"/>
      <c r="C44" s="79"/>
      <c r="D44" s="79"/>
      <c r="E44" s="79"/>
      <c r="F44" s="79"/>
      <c r="G44" s="79"/>
      <c r="H44" s="79"/>
      <c r="I44" s="80"/>
      <c r="J44" s="81"/>
    </row>
    <row r="45" spans="1:10" ht="15.75" customHeight="1">
      <c r="A45" s="163" t="s">
        <v>134</v>
      </c>
      <c r="B45" s="79"/>
      <c r="C45" s="79"/>
      <c r="D45" s="79"/>
      <c r="E45" s="79"/>
      <c r="F45" s="79"/>
      <c r="G45" s="79"/>
      <c r="H45" s="79"/>
      <c r="I45" s="80"/>
      <c r="J45" s="81"/>
    </row>
    <row r="46" spans="1:10" ht="15.75" customHeight="1">
      <c r="A46" s="163" t="s">
        <v>137</v>
      </c>
      <c r="B46" s="79"/>
      <c r="C46" s="79"/>
      <c r="D46" s="79"/>
      <c r="E46" s="79"/>
      <c r="F46" s="79"/>
      <c r="G46" s="79"/>
      <c r="H46" s="79"/>
      <c r="I46" s="80"/>
      <c r="J46" s="81"/>
    </row>
    <row r="47" spans="1:10" ht="15.75" customHeight="1">
      <c r="A47" s="163" t="s">
        <v>140</v>
      </c>
      <c r="B47" s="79"/>
      <c r="C47" s="79"/>
      <c r="D47" s="79"/>
      <c r="E47" s="79"/>
      <c r="F47" s="79"/>
      <c r="G47" s="79"/>
      <c r="H47" s="79"/>
      <c r="I47" s="80"/>
      <c r="J47" s="81"/>
    </row>
    <row r="48" spans="1:10" ht="15.75" customHeight="1">
      <c r="A48" s="163" t="s">
        <v>143</v>
      </c>
      <c r="B48" s="79"/>
      <c r="C48" s="79"/>
      <c r="D48" s="79"/>
      <c r="E48" s="79"/>
      <c r="F48" s="79"/>
      <c r="G48" s="79"/>
      <c r="H48" s="79"/>
      <c r="I48" s="80"/>
      <c r="J48" s="81"/>
    </row>
    <row r="49" spans="1:10" ht="15.75" customHeight="1">
      <c r="A49" s="163" t="s">
        <v>103</v>
      </c>
      <c r="B49" s="79"/>
      <c r="C49" s="79"/>
      <c r="D49" s="79"/>
      <c r="E49" s="79"/>
      <c r="F49" s="79"/>
      <c r="G49" s="79"/>
      <c r="H49" s="79"/>
      <c r="I49" s="80"/>
      <c r="J49" s="81"/>
    </row>
    <row r="50" spans="1:10" ht="15.75" customHeight="1">
      <c r="A50" s="163" t="s">
        <v>106</v>
      </c>
      <c r="B50" s="79"/>
      <c r="C50" s="79"/>
      <c r="D50" s="79"/>
      <c r="E50" s="79"/>
      <c r="F50" s="79"/>
      <c r="G50" s="79"/>
      <c r="H50" s="79"/>
      <c r="I50" s="80"/>
      <c r="J50" s="81"/>
    </row>
    <row r="51" spans="1:10" ht="15.75" customHeight="1">
      <c r="A51" s="163" t="s">
        <v>67</v>
      </c>
      <c r="B51" s="79"/>
      <c r="C51" s="79"/>
      <c r="D51" s="79"/>
      <c r="E51" s="79"/>
      <c r="F51" s="79"/>
      <c r="G51" s="79"/>
      <c r="H51" s="79"/>
      <c r="I51" s="80"/>
      <c r="J51" s="81"/>
    </row>
    <row r="52" spans="1:10" ht="15.75" customHeight="1">
      <c r="A52" s="163" t="s">
        <v>58</v>
      </c>
      <c r="B52" s="79"/>
      <c r="C52" s="79"/>
      <c r="D52" s="79"/>
      <c r="E52" s="79"/>
      <c r="F52" s="79"/>
      <c r="G52" s="79"/>
      <c r="H52" s="79"/>
      <c r="I52" s="80"/>
      <c r="J52" s="81"/>
    </row>
    <row r="53" spans="1:10" ht="15.75" customHeight="1">
      <c r="A53" s="163" t="s">
        <v>190</v>
      </c>
      <c r="B53" s="79"/>
      <c r="C53" s="79"/>
      <c r="D53" s="79"/>
      <c r="E53" s="79"/>
      <c r="F53" s="79"/>
      <c r="G53" s="79"/>
      <c r="H53" s="79"/>
      <c r="I53" s="80"/>
      <c r="J53" s="81"/>
    </row>
    <row r="54" spans="1:10" ht="15.75" customHeight="1">
      <c r="A54" s="163" t="s">
        <v>205</v>
      </c>
      <c r="B54" s="79"/>
      <c r="C54" s="79"/>
      <c r="D54" s="79"/>
      <c r="E54" s="79"/>
      <c r="F54" s="79"/>
      <c r="G54" s="79"/>
      <c r="H54" s="79"/>
      <c r="I54" s="80"/>
      <c r="J54" s="81"/>
    </row>
    <row r="55" spans="1:10" ht="15.75" customHeight="1">
      <c r="A55" s="163" t="s">
        <v>266</v>
      </c>
      <c r="B55" s="79"/>
      <c r="C55" s="79"/>
      <c r="D55" s="79"/>
      <c r="E55" s="79"/>
      <c r="F55" s="79"/>
      <c r="G55" s="79"/>
      <c r="H55" s="79"/>
      <c r="I55" s="80"/>
      <c r="J55" s="81"/>
    </row>
    <row r="56" spans="1:10" ht="15.75" customHeight="1">
      <c r="A56" s="163" t="s">
        <v>602</v>
      </c>
      <c r="B56" s="79"/>
      <c r="C56" s="79"/>
      <c r="D56" s="79"/>
      <c r="E56" s="79"/>
      <c r="F56" s="79"/>
      <c r="G56" s="79"/>
      <c r="H56" s="79"/>
      <c r="I56" s="80"/>
      <c r="J56" s="81"/>
    </row>
    <row r="57" spans="1:10" ht="15.75" customHeight="1">
      <c r="A57" s="163" t="s">
        <v>43</v>
      </c>
      <c r="B57" s="79"/>
      <c r="C57" s="79"/>
      <c r="D57" s="79"/>
      <c r="E57" s="79"/>
      <c r="F57" s="79"/>
      <c r="G57" s="79"/>
      <c r="H57" s="79"/>
      <c r="I57" s="80"/>
      <c r="J57" s="81"/>
    </row>
    <row r="58" spans="1:10" ht="15.75" customHeight="1">
      <c r="A58" s="163" t="s">
        <v>280</v>
      </c>
      <c r="B58" s="79"/>
      <c r="C58" s="79"/>
      <c r="D58" s="79"/>
      <c r="E58" s="79"/>
      <c r="F58" s="79"/>
      <c r="G58" s="79"/>
      <c r="H58" s="79"/>
      <c r="I58" s="80"/>
      <c r="J58" s="81"/>
    </row>
    <row r="59" spans="1:10" ht="15.75" customHeight="1">
      <c r="A59" s="163" t="s">
        <v>175</v>
      </c>
      <c r="B59" s="79"/>
      <c r="C59" s="79"/>
      <c r="D59" s="79"/>
      <c r="E59" s="79"/>
      <c r="F59" s="79"/>
      <c r="G59" s="79"/>
      <c r="H59" s="79"/>
      <c r="I59" s="80"/>
      <c r="J59" s="81"/>
    </row>
    <row r="60" spans="1:10" ht="15.75" customHeight="1">
      <c r="A60" s="163" t="s">
        <v>272</v>
      </c>
      <c r="B60" s="79"/>
      <c r="C60" s="79"/>
      <c r="D60" s="79"/>
      <c r="E60" s="79"/>
      <c r="F60" s="79"/>
      <c r="G60" s="79"/>
      <c r="H60" s="79"/>
      <c r="I60" s="80"/>
      <c r="J60" s="81"/>
    </row>
    <row r="61" spans="1:10" ht="15.75" customHeight="1">
      <c r="A61" s="163" t="s">
        <v>184</v>
      </c>
      <c r="B61" s="79"/>
      <c r="C61" s="79"/>
      <c r="D61" s="79"/>
      <c r="E61" s="79"/>
      <c r="F61" s="79"/>
      <c r="G61" s="79"/>
      <c r="H61" s="79"/>
      <c r="I61" s="80"/>
      <c r="J61" s="81"/>
    </row>
    <row r="62" spans="1:10" ht="15.75" customHeight="1">
      <c r="A62" s="163" t="s">
        <v>199</v>
      </c>
      <c r="B62" s="79"/>
      <c r="C62" s="79"/>
      <c r="D62" s="79"/>
      <c r="E62" s="79"/>
      <c r="F62" s="79"/>
      <c r="G62" s="79"/>
      <c r="H62" s="79"/>
      <c r="I62" s="80"/>
      <c r="J62" s="81"/>
    </row>
    <row r="63" spans="1:10" ht="15.75" customHeight="1">
      <c r="A63" s="163" t="s">
        <v>415</v>
      </c>
      <c r="B63" s="79"/>
      <c r="C63" s="79"/>
      <c r="D63" s="79"/>
      <c r="E63" s="79"/>
      <c r="F63" s="79"/>
      <c r="G63" s="79"/>
      <c r="H63" s="79"/>
      <c r="I63" s="80"/>
      <c r="J63" s="81"/>
    </row>
    <row r="64" spans="1:10" ht="15.75" customHeight="1">
      <c r="A64" s="163" t="s">
        <v>495</v>
      </c>
      <c r="B64" s="79"/>
      <c r="C64" s="79"/>
      <c r="D64" s="79"/>
      <c r="E64" s="79"/>
      <c r="F64" s="79"/>
      <c r="G64" s="79"/>
      <c r="H64" s="79"/>
      <c r="I64" s="80"/>
      <c r="J64" s="81"/>
    </row>
    <row r="65" spans="1:10" ht="15.75" customHeight="1">
      <c r="A65" s="163" t="s">
        <v>489</v>
      </c>
      <c r="B65" s="79"/>
      <c r="C65" s="79"/>
      <c r="D65" s="79"/>
      <c r="E65" s="79"/>
      <c r="F65" s="79"/>
      <c r="G65" s="79"/>
      <c r="H65" s="79"/>
      <c r="I65" s="80"/>
      <c r="J65" s="81"/>
    </row>
    <row r="66" spans="1:10" ht="15.75" customHeight="1">
      <c r="A66" s="163" t="s">
        <v>167</v>
      </c>
      <c r="B66" s="79"/>
      <c r="C66" s="79"/>
      <c r="D66" s="79"/>
      <c r="E66" s="79"/>
      <c r="F66" s="79"/>
      <c r="G66" s="79"/>
      <c r="H66" s="79"/>
      <c r="I66" s="80"/>
      <c r="J66" s="81"/>
    </row>
    <row r="67" spans="1:10" ht="15.75" customHeight="1">
      <c r="A67" s="163" t="s">
        <v>288</v>
      </c>
      <c r="B67" s="79"/>
      <c r="C67" s="79"/>
      <c r="D67" s="79"/>
      <c r="E67" s="79"/>
      <c r="F67" s="79"/>
      <c r="G67" s="79"/>
      <c r="H67" s="79"/>
      <c r="I67" s="80"/>
      <c r="J67" s="81"/>
    </row>
    <row r="68" spans="1:10" ht="15.75" customHeight="1">
      <c r="A68" s="163" t="s">
        <v>108</v>
      </c>
      <c r="B68" s="79"/>
      <c r="C68" s="79"/>
      <c r="D68" s="79"/>
      <c r="E68" s="79"/>
      <c r="F68" s="79"/>
      <c r="G68" s="79"/>
      <c r="H68" s="79"/>
      <c r="I68" s="80"/>
      <c r="J68" s="81"/>
    </row>
    <row r="69" spans="1:10" ht="15.75" customHeight="1">
      <c r="A69" s="163" t="s">
        <v>163</v>
      </c>
      <c r="B69" s="79"/>
      <c r="C69" s="79"/>
      <c r="D69" s="79"/>
      <c r="E69" s="79"/>
      <c r="F69" s="79"/>
      <c r="G69" s="79"/>
      <c r="H69" s="79"/>
      <c r="I69" s="80"/>
      <c r="J69" s="81"/>
    </row>
    <row r="70" spans="1:10" ht="15.75" customHeight="1">
      <c r="A70" s="163" t="s">
        <v>70</v>
      </c>
      <c r="B70" s="79"/>
      <c r="C70" s="79"/>
      <c r="D70" s="79"/>
      <c r="E70" s="79"/>
      <c r="F70" s="79"/>
      <c r="G70" s="79"/>
      <c r="H70" s="79"/>
      <c r="I70" s="80"/>
      <c r="J70" s="81"/>
    </row>
    <row r="71" spans="1:10" ht="15.75" customHeight="1">
      <c r="A71" s="163" t="s">
        <v>61</v>
      </c>
      <c r="B71" s="79"/>
      <c r="C71" s="79"/>
      <c r="D71" s="79"/>
      <c r="E71" s="79"/>
      <c r="F71" s="79"/>
      <c r="G71" s="79"/>
      <c r="H71" s="79"/>
      <c r="I71" s="80"/>
      <c r="J71" s="81"/>
    </row>
    <row r="72" spans="1:10" ht="15.75" customHeight="1">
      <c r="A72" s="163" t="s">
        <v>193</v>
      </c>
      <c r="B72" s="79"/>
      <c r="C72" s="79"/>
      <c r="D72" s="79"/>
      <c r="E72" s="79"/>
      <c r="F72" s="79"/>
      <c r="G72" s="79"/>
      <c r="H72" s="79"/>
      <c r="I72" s="80"/>
      <c r="J72" s="81"/>
    </row>
    <row r="73" spans="1:10" ht="15.75" customHeight="1">
      <c r="A73" s="163" t="s">
        <v>421</v>
      </c>
      <c r="B73" s="79"/>
      <c r="C73" s="79"/>
      <c r="D73" s="79"/>
      <c r="E73" s="79"/>
      <c r="F73" s="79"/>
      <c r="G73" s="79"/>
      <c r="H73" s="79"/>
      <c r="I73" s="80"/>
      <c r="J73" s="81"/>
    </row>
    <row r="74" spans="1:10" ht="15.75" customHeight="1">
      <c r="A74" s="163" t="s">
        <v>468</v>
      </c>
      <c r="B74" s="79"/>
      <c r="C74" s="79"/>
      <c r="D74" s="79"/>
      <c r="E74" s="79"/>
      <c r="F74" s="79"/>
      <c r="G74" s="79"/>
      <c r="H74" s="79"/>
      <c r="I74" s="80"/>
      <c r="J74" s="81"/>
    </row>
    <row r="75" spans="1:10" ht="15.75" customHeight="1">
      <c r="A75" s="163" t="s">
        <v>480</v>
      </c>
      <c r="B75" s="79"/>
      <c r="C75" s="79"/>
      <c r="D75" s="79"/>
      <c r="E75" s="79"/>
      <c r="F75" s="79"/>
      <c r="G75" s="79"/>
      <c r="H75" s="79"/>
      <c r="I75" s="80"/>
      <c r="J75" s="81"/>
    </row>
    <row r="76" spans="1:10" ht="15.75" customHeight="1">
      <c r="A76" s="163" t="s">
        <v>46</v>
      </c>
      <c r="B76" s="79"/>
      <c r="C76" s="79"/>
      <c r="D76" s="79"/>
      <c r="E76" s="79"/>
      <c r="F76" s="79"/>
      <c r="G76" s="79"/>
      <c r="H76" s="79"/>
      <c r="I76" s="80"/>
      <c r="J76" s="81"/>
    </row>
    <row r="77" spans="1:10" ht="15.75" customHeight="1">
      <c r="A77" s="163" t="s">
        <v>178</v>
      </c>
      <c r="B77" s="79"/>
      <c r="C77" s="79"/>
      <c r="D77" s="79"/>
      <c r="E77" s="79"/>
      <c r="F77" s="79"/>
      <c r="G77" s="79"/>
      <c r="H77" s="79"/>
      <c r="I77" s="80"/>
      <c r="J77" s="81"/>
    </row>
    <row r="78" spans="1:10" ht="15.75" customHeight="1">
      <c r="A78" s="163" t="s">
        <v>464</v>
      </c>
      <c r="B78" s="79"/>
      <c r="C78" s="79"/>
      <c r="D78" s="79"/>
      <c r="E78" s="79"/>
      <c r="F78" s="79"/>
      <c r="G78" s="79"/>
      <c r="H78" s="79"/>
      <c r="I78" s="80"/>
      <c r="J78" s="81"/>
    </row>
    <row r="79" spans="1:10" ht="15.75" customHeight="1">
      <c r="A79" s="163" t="s">
        <v>498</v>
      </c>
      <c r="B79" s="79"/>
      <c r="C79" s="79"/>
      <c r="D79" s="79"/>
      <c r="E79" s="79"/>
      <c r="F79" s="79"/>
      <c r="G79" s="79"/>
      <c r="H79" s="79"/>
      <c r="I79" s="80"/>
      <c r="J79" s="81"/>
    </row>
    <row r="80" spans="1:10" ht="15.75" customHeight="1">
      <c r="A80" s="163" t="s">
        <v>73</v>
      </c>
      <c r="B80" s="79"/>
      <c r="C80" s="79"/>
      <c r="D80" s="79"/>
      <c r="E80" s="79"/>
      <c r="F80" s="79"/>
      <c r="G80" s="79"/>
      <c r="H80" s="79"/>
      <c r="I80" s="80"/>
      <c r="J80" s="81"/>
    </row>
    <row r="81" spans="1:10" ht="15.75" customHeight="1">
      <c r="A81" s="163" t="s">
        <v>476</v>
      </c>
      <c r="B81" s="79"/>
      <c r="C81" s="79"/>
      <c r="D81" s="79"/>
      <c r="E81" s="79"/>
      <c r="F81" s="79"/>
      <c r="G81" s="79"/>
      <c r="H81" s="79"/>
      <c r="I81" s="80"/>
      <c r="J81" s="81"/>
    </row>
    <row r="82" spans="1:10" ht="15.75" customHeight="1">
      <c r="A82" s="163" t="s">
        <v>424</v>
      </c>
      <c r="B82" s="79"/>
      <c r="C82" s="79"/>
      <c r="D82" s="79"/>
      <c r="E82" s="79"/>
      <c r="F82" s="79"/>
      <c r="G82" s="79"/>
      <c r="H82" s="79"/>
      <c r="I82" s="80"/>
      <c r="J82" s="81"/>
    </row>
    <row r="83" spans="1:10" ht="15.75" customHeight="1">
      <c r="A83" s="163" t="s">
        <v>472</v>
      </c>
      <c r="B83" s="79"/>
      <c r="C83" s="79"/>
      <c r="D83" s="79"/>
      <c r="E83" s="79"/>
      <c r="F83" s="79"/>
      <c r="G83" s="79"/>
      <c r="H83" s="79"/>
      <c r="I83" s="80"/>
      <c r="J83" s="81"/>
    </row>
    <row r="84" spans="1:10" ht="15.75" customHeight="1">
      <c r="A84" s="163" t="s">
        <v>148</v>
      </c>
      <c r="B84" s="79"/>
      <c r="C84" s="79"/>
      <c r="D84" s="79"/>
      <c r="E84" s="79"/>
      <c r="F84" s="79"/>
      <c r="G84" s="79"/>
      <c r="H84" s="79"/>
      <c r="I84" s="80"/>
      <c r="J84" s="81"/>
    </row>
    <row r="85" spans="1:10" ht="15.75" customHeight="1">
      <c r="A85" s="163" t="s">
        <v>460</v>
      </c>
      <c r="B85" s="79"/>
      <c r="C85" s="79"/>
      <c r="D85" s="79"/>
      <c r="E85" s="79"/>
      <c r="F85" s="79"/>
      <c r="G85" s="79"/>
      <c r="H85" s="79"/>
      <c r="I85" s="80"/>
      <c r="J85" s="81"/>
    </row>
    <row r="86" spans="1:10" ht="15.75" customHeight="1">
      <c r="A86" s="163" t="s">
        <v>76</v>
      </c>
      <c r="B86" s="79"/>
      <c r="C86" s="79"/>
      <c r="D86" s="79"/>
      <c r="E86" s="79"/>
      <c r="F86" s="79"/>
      <c r="G86" s="79"/>
      <c r="H86" s="79"/>
      <c r="I86" s="80"/>
      <c r="J86" s="81"/>
    </row>
    <row r="87" spans="1:10" ht="15.75" customHeight="1">
      <c r="A87" s="163" t="s">
        <v>453</v>
      </c>
      <c r="B87" s="79"/>
      <c r="C87" s="79"/>
      <c r="D87" s="79"/>
      <c r="E87" s="79"/>
      <c r="F87" s="79"/>
      <c r="G87" s="79"/>
      <c r="H87" s="79"/>
      <c r="I87" s="80"/>
      <c r="J87" s="81"/>
    </row>
    <row r="88" spans="1:10" ht="15.75" customHeight="1">
      <c r="A88" s="163" t="s">
        <v>501</v>
      </c>
      <c r="B88" s="79"/>
      <c r="C88" s="79"/>
      <c r="D88" s="79"/>
      <c r="E88" s="79"/>
      <c r="F88" s="79"/>
      <c r="G88" s="79"/>
      <c r="H88" s="79"/>
      <c r="I88" s="80"/>
      <c r="J88" s="81"/>
    </row>
    <row r="89" spans="1:10" ht="15.75" customHeight="1">
      <c r="A89" s="163" t="s">
        <v>79</v>
      </c>
      <c r="B89" s="79"/>
      <c r="C89" s="79"/>
      <c r="D89" s="79"/>
      <c r="E89" s="79"/>
      <c r="F89" s="79"/>
      <c r="G89" s="79"/>
      <c r="H89" s="79"/>
      <c r="I89" s="80"/>
      <c r="J89" s="81"/>
    </row>
    <row r="90" spans="1:10" ht="15.75" customHeight="1">
      <c r="A90" s="163" t="s">
        <v>427</v>
      </c>
      <c r="B90" s="79"/>
      <c r="C90" s="79"/>
      <c r="D90" s="79"/>
      <c r="E90" s="79"/>
      <c r="F90" s="79"/>
      <c r="G90" s="79"/>
      <c r="H90" s="79"/>
      <c r="I90" s="80"/>
      <c r="J90" s="81"/>
    </row>
    <row r="91" spans="1:10" ht="15.75" customHeight="1">
      <c r="A91" s="163" t="s">
        <v>49</v>
      </c>
      <c r="B91" s="79"/>
      <c r="C91" s="79"/>
      <c r="D91" s="79"/>
      <c r="E91" s="79"/>
      <c r="F91" s="79"/>
      <c r="G91" s="79"/>
      <c r="H91" s="79"/>
      <c r="I91" s="80"/>
      <c r="J91" s="81"/>
    </row>
    <row r="92" spans="1:10" ht="15.75" customHeight="1">
      <c r="A92" s="163" t="s">
        <v>504</v>
      </c>
      <c r="B92" s="79"/>
      <c r="C92" s="79"/>
      <c r="D92" s="79"/>
      <c r="E92" s="79"/>
      <c r="F92" s="79"/>
      <c r="G92" s="79"/>
      <c r="H92" s="79"/>
      <c r="I92" s="80"/>
      <c r="J92" s="81"/>
    </row>
    <row r="93" spans="1:10" ht="15.75" customHeight="1">
      <c r="A93" s="163" t="s">
        <v>82</v>
      </c>
      <c r="B93" s="79"/>
      <c r="C93" s="79"/>
      <c r="D93" s="79"/>
      <c r="E93" s="79"/>
      <c r="F93" s="79"/>
      <c r="G93" s="79"/>
      <c r="H93" s="79"/>
      <c r="I93" s="80"/>
      <c r="J93" s="81"/>
    </row>
    <row r="94" spans="1:10" ht="15.75" customHeight="1">
      <c r="A94" s="163" t="s">
        <v>562</v>
      </c>
      <c r="B94" s="79"/>
      <c r="C94" s="79"/>
      <c r="D94" s="79"/>
      <c r="E94" s="79"/>
      <c r="F94" s="79"/>
      <c r="G94" s="79"/>
      <c r="H94" s="79"/>
      <c r="I94" s="80"/>
      <c r="J94" s="81"/>
    </row>
    <row r="95" spans="1:10" ht="15.75" customHeight="1">
      <c r="A95" s="163" t="s">
        <v>122</v>
      </c>
      <c r="B95" s="79"/>
      <c r="C95" s="79"/>
      <c r="D95" s="79"/>
      <c r="E95" s="79"/>
      <c r="F95" s="79"/>
      <c r="G95" s="79"/>
      <c r="H95" s="79"/>
      <c r="I95" s="80"/>
      <c r="J95" s="81"/>
    </row>
    <row r="96" spans="1:10" ht="15.75" customHeight="1">
      <c r="A96" s="163" t="s">
        <v>507</v>
      </c>
      <c r="B96" s="79"/>
      <c r="C96" s="79"/>
      <c r="D96" s="79"/>
      <c r="E96" s="79"/>
      <c r="F96" s="79"/>
      <c r="G96" s="79"/>
      <c r="H96" s="79"/>
      <c r="I96" s="80"/>
      <c r="J96" s="81"/>
    </row>
    <row r="97" spans="1:10" ht="15.75" customHeight="1">
      <c r="A97" s="163" t="s">
        <v>85</v>
      </c>
      <c r="B97" s="79"/>
      <c r="C97" s="79"/>
      <c r="D97" s="79"/>
      <c r="E97" s="79"/>
      <c r="F97" s="79"/>
      <c r="G97" s="79"/>
      <c r="H97" s="79"/>
      <c r="I97" s="80"/>
      <c r="J97" s="81"/>
    </row>
    <row r="98" spans="1:10" ht="15.75" customHeight="1">
      <c r="A98" s="163" t="s">
        <v>565</v>
      </c>
      <c r="B98" s="79"/>
      <c r="C98" s="79"/>
      <c r="D98" s="79"/>
      <c r="E98" s="79"/>
      <c r="F98" s="79"/>
      <c r="G98" s="79"/>
      <c r="H98" s="79"/>
      <c r="I98" s="80"/>
      <c r="J98" s="81"/>
    </row>
    <row r="99" spans="1:10" ht="15.75" customHeight="1">
      <c r="A99" s="82" t="s">
        <v>52</v>
      </c>
      <c r="B99" s="79"/>
      <c r="C99" s="79"/>
      <c r="D99" s="79"/>
      <c r="E99" s="79"/>
      <c r="F99" s="79"/>
      <c r="G99" s="79"/>
      <c r="H99" s="79"/>
      <c r="I99" s="80"/>
      <c r="J99" s="81"/>
    </row>
    <row r="100" spans="1:10" ht="15.75" customHeight="1">
      <c r="A100" s="163" t="s">
        <v>510</v>
      </c>
      <c r="B100" s="79"/>
      <c r="C100" s="79"/>
      <c r="D100" s="79"/>
      <c r="E100" s="79"/>
      <c r="F100" s="79"/>
      <c r="G100" s="79"/>
      <c r="H100" s="79"/>
      <c r="I100" s="80"/>
      <c r="J100" s="81"/>
    </row>
    <row r="101" spans="1:10" ht="15.75" customHeight="1">
      <c r="A101" s="163" t="s">
        <v>88</v>
      </c>
      <c r="B101" s="79"/>
      <c r="C101" s="79"/>
      <c r="D101" s="79"/>
      <c r="E101" s="79"/>
      <c r="F101" s="79"/>
      <c r="G101" s="79"/>
      <c r="H101" s="79"/>
      <c r="I101" s="80"/>
      <c r="J101" s="81"/>
    </row>
    <row r="102" spans="1:10" ht="15.75" customHeight="1">
      <c r="A102" s="163" t="s">
        <v>568</v>
      </c>
      <c r="B102" s="79"/>
      <c r="C102" s="79"/>
      <c r="D102" s="79"/>
      <c r="E102" s="79"/>
      <c r="F102" s="79"/>
      <c r="G102" s="79"/>
      <c r="H102" s="79"/>
      <c r="I102" s="80"/>
      <c r="J102" s="81"/>
    </row>
    <row r="103" spans="1:10" ht="15.75" customHeight="1">
      <c r="A103" s="163" t="s">
        <v>456</v>
      </c>
      <c r="B103" s="79"/>
      <c r="C103" s="79"/>
      <c r="D103" s="79"/>
      <c r="E103" s="79"/>
      <c r="F103" s="79"/>
      <c r="G103" s="79"/>
      <c r="H103" s="79"/>
      <c r="I103" s="80"/>
      <c r="J103" s="81"/>
    </row>
    <row r="104" spans="1:10" ht="15.75" customHeight="1">
      <c r="A104" s="163" t="s">
        <v>513</v>
      </c>
      <c r="B104" s="79"/>
      <c r="C104" s="79"/>
      <c r="D104" s="79"/>
      <c r="E104" s="79"/>
      <c r="F104" s="79"/>
      <c r="G104" s="79"/>
      <c r="H104" s="79"/>
      <c r="I104" s="80"/>
      <c r="J104" s="81"/>
    </row>
    <row r="105" spans="1:10" ht="15.75" customHeight="1">
      <c r="A105" s="163" t="s">
        <v>603</v>
      </c>
      <c r="B105" s="79"/>
      <c r="C105" s="79"/>
      <c r="D105" s="79"/>
      <c r="E105" s="79"/>
      <c r="F105" s="79"/>
      <c r="G105" s="79"/>
      <c r="H105" s="79"/>
      <c r="I105" s="80"/>
      <c r="J105" s="81"/>
    </row>
    <row r="106" spans="1:10" ht="15.75" customHeight="1">
      <c r="A106" s="163" t="s">
        <v>604</v>
      </c>
      <c r="B106" s="79"/>
      <c r="C106" s="79"/>
      <c r="D106" s="79"/>
      <c r="E106" s="79"/>
      <c r="F106" s="79"/>
      <c r="G106" s="79"/>
      <c r="H106" s="79"/>
      <c r="I106" s="80"/>
      <c r="J106" s="81"/>
    </row>
    <row r="107" spans="1:10" ht="15.75" customHeight="1">
      <c r="A107" s="163" t="s">
        <v>605</v>
      </c>
      <c r="B107" s="79"/>
      <c r="C107" s="79"/>
      <c r="D107" s="79"/>
      <c r="E107" s="79"/>
      <c r="F107" s="79"/>
      <c r="G107" s="79"/>
      <c r="H107" s="79"/>
      <c r="I107" s="80"/>
      <c r="J107" s="81"/>
    </row>
    <row r="108" spans="1:10" ht="15.75" customHeight="1">
      <c r="A108" s="163" t="s">
        <v>606</v>
      </c>
      <c r="B108" s="79"/>
      <c r="C108" s="79"/>
      <c r="D108" s="79"/>
      <c r="E108" s="79"/>
      <c r="F108" s="79"/>
      <c r="G108" s="79"/>
      <c r="H108" s="79"/>
      <c r="I108" s="80"/>
      <c r="J108" s="81"/>
    </row>
    <row r="109" spans="1:10" ht="15.75" customHeight="1">
      <c r="A109" s="163" t="s">
        <v>607</v>
      </c>
      <c r="B109" s="79"/>
      <c r="C109" s="79"/>
      <c r="D109" s="79"/>
      <c r="E109" s="79"/>
      <c r="F109" s="79"/>
      <c r="G109" s="79"/>
      <c r="H109" s="79"/>
      <c r="I109" s="80"/>
      <c r="J109" s="81"/>
    </row>
    <row r="110" spans="1:10" ht="15.75" customHeight="1">
      <c r="A110" s="163" t="s">
        <v>608</v>
      </c>
      <c r="B110" s="79"/>
      <c r="C110" s="79"/>
      <c r="D110" s="79"/>
      <c r="E110" s="79"/>
      <c r="F110" s="79"/>
      <c r="G110" s="79"/>
      <c r="H110" s="79"/>
      <c r="I110" s="80"/>
      <c r="J110" s="81"/>
    </row>
    <row r="111" spans="1:10" ht="15.75" customHeight="1">
      <c r="A111" s="163" t="s">
        <v>609</v>
      </c>
      <c r="B111" s="79"/>
      <c r="C111" s="79"/>
      <c r="D111" s="79"/>
      <c r="E111" s="79"/>
      <c r="F111" s="79"/>
      <c r="G111" s="79"/>
      <c r="H111" s="79"/>
      <c r="I111" s="80"/>
      <c r="J111" s="81"/>
    </row>
    <row r="112" spans="1:10" ht="15.75" customHeight="1">
      <c r="A112" s="163" t="s">
        <v>610</v>
      </c>
      <c r="B112" s="79"/>
      <c r="C112" s="79"/>
      <c r="D112" s="79"/>
      <c r="E112" s="79"/>
      <c r="F112" s="79"/>
      <c r="G112" s="79"/>
      <c r="H112" s="79"/>
      <c r="I112" s="80"/>
      <c r="J112" s="79"/>
    </row>
    <row r="113" spans="1:10" ht="15.75" customHeight="1">
      <c r="A113" s="163" t="s">
        <v>611</v>
      </c>
      <c r="B113" s="79"/>
      <c r="C113" s="79"/>
      <c r="D113" s="79"/>
      <c r="E113" s="79"/>
      <c r="F113" s="79"/>
      <c r="G113" s="79"/>
      <c r="H113" s="79"/>
      <c r="I113" s="80"/>
      <c r="J113" s="81"/>
    </row>
    <row r="114" spans="1:10" ht="15.75" customHeight="1">
      <c r="A114" s="163" t="s">
        <v>612</v>
      </c>
      <c r="B114" s="79"/>
      <c r="C114" s="79"/>
      <c r="D114" s="79"/>
      <c r="E114" s="79"/>
      <c r="F114" s="79"/>
      <c r="G114" s="79"/>
      <c r="H114" s="79"/>
      <c r="I114" s="80"/>
      <c r="J114" s="81"/>
    </row>
    <row r="115" spans="1:10" ht="15.75" customHeight="1">
      <c r="A115" s="163" t="s">
        <v>613</v>
      </c>
      <c r="B115" s="79"/>
      <c r="C115" s="79"/>
      <c r="D115" s="79"/>
      <c r="E115" s="79"/>
      <c r="F115" s="79"/>
      <c r="G115" s="79"/>
      <c r="H115" s="79"/>
      <c r="I115" s="80"/>
      <c r="J115" s="81"/>
    </row>
    <row r="116" spans="1:10" ht="15.75" customHeight="1">
      <c r="A116" s="163" t="s">
        <v>614</v>
      </c>
      <c r="B116" s="79"/>
      <c r="C116" s="79"/>
      <c r="D116" s="79"/>
      <c r="E116" s="79"/>
      <c r="F116" s="79"/>
      <c r="G116" s="79"/>
      <c r="H116" s="79"/>
      <c r="I116" s="80"/>
      <c r="J116" s="81"/>
    </row>
    <row r="117" spans="1:10" ht="15.75" customHeight="1">
      <c r="A117" s="163" t="s">
        <v>615</v>
      </c>
      <c r="B117" s="79"/>
      <c r="C117" s="79"/>
      <c r="D117" s="79"/>
      <c r="E117" s="79"/>
      <c r="F117" s="79"/>
      <c r="G117" s="79"/>
      <c r="H117" s="79"/>
      <c r="I117" s="80"/>
      <c r="J117" s="81"/>
    </row>
    <row r="118" spans="1:10" ht="15.75" customHeight="1">
      <c r="A118" s="163" t="s">
        <v>616</v>
      </c>
      <c r="B118" s="79"/>
      <c r="C118" s="79"/>
      <c r="D118" s="79"/>
      <c r="E118" s="79"/>
      <c r="F118" s="79"/>
      <c r="G118" s="79"/>
      <c r="H118" s="79"/>
      <c r="I118" s="80"/>
      <c r="J118" s="81"/>
    </row>
    <row r="119" spans="1:10" ht="15.75" customHeight="1">
      <c r="A119" s="163" t="s">
        <v>617</v>
      </c>
      <c r="B119" s="79"/>
      <c r="C119" s="79"/>
      <c r="D119" s="79"/>
      <c r="E119" s="79"/>
      <c r="F119" s="79"/>
      <c r="G119" s="79"/>
      <c r="H119" s="79"/>
      <c r="I119" s="80"/>
      <c r="J119" s="81"/>
    </row>
    <row r="120" spans="1:10" ht="15.75" customHeight="1">
      <c r="A120" s="163" t="s">
        <v>537</v>
      </c>
      <c r="B120" s="79"/>
      <c r="C120" s="79"/>
      <c r="D120" s="79"/>
      <c r="E120" s="79"/>
      <c r="F120" s="79"/>
      <c r="G120" s="79"/>
      <c r="H120" s="79"/>
      <c r="I120" s="80"/>
      <c r="J120" s="81"/>
    </row>
    <row r="121" spans="1:10" ht="15.75" customHeight="1">
      <c r="A121" s="163" t="s">
        <v>545</v>
      </c>
      <c r="B121" s="79"/>
      <c r="C121" s="79"/>
      <c r="D121" s="79"/>
      <c r="E121" s="79"/>
      <c r="F121" s="79"/>
      <c r="G121" s="79"/>
      <c r="H121" s="79"/>
      <c r="I121" s="80"/>
      <c r="J121" s="81"/>
    </row>
    <row r="122" spans="1:10" ht="15.75" customHeight="1">
      <c r="A122" s="163" t="s">
        <v>549</v>
      </c>
      <c r="B122" s="79"/>
      <c r="C122" s="79"/>
      <c r="D122" s="79"/>
      <c r="E122" s="79"/>
      <c r="F122" s="79"/>
      <c r="G122" s="79"/>
      <c r="H122" s="79"/>
      <c r="I122" s="80"/>
      <c r="J122" s="81"/>
    </row>
    <row r="123" spans="1:10" ht="15.75" customHeight="1">
      <c r="A123" s="163" t="s">
        <v>553</v>
      </c>
      <c r="B123" s="79"/>
      <c r="C123" s="79"/>
      <c r="D123" s="79"/>
      <c r="E123" s="79"/>
      <c r="F123" s="79"/>
      <c r="G123" s="79"/>
      <c r="H123" s="79"/>
      <c r="I123" s="80"/>
      <c r="J123" s="81"/>
    </row>
    <row r="124" spans="1:10" ht="15.75" customHeight="1">
      <c r="A124" s="163" t="s">
        <v>533</v>
      </c>
      <c r="B124" s="79"/>
      <c r="C124" s="79"/>
      <c r="D124" s="79"/>
      <c r="E124" s="79"/>
      <c r="F124" s="79"/>
      <c r="G124" s="79"/>
      <c r="H124" s="79"/>
      <c r="I124" s="80"/>
      <c r="J124" s="81"/>
    </row>
    <row r="125" spans="1:10" ht="15.75" customHeight="1">
      <c r="A125" s="163" t="s">
        <v>529</v>
      </c>
      <c r="B125" s="79"/>
      <c r="C125" s="79"/>
      <c r="D125" s="79"/>
      <c r="E125" s="79"/>
      <c r="F125" s="79"/>
      <c r="G125" s="79"/>
      <c r="H125" s="79"/>
      <c r="I125" s="80"/>
      <c r="J125" s="81"/>
    </row>
    <row r="126" spans="1:10" ht="15.75" customHeight="1">
      <c r="A126" s="163" t="s">
        <v>541</v>
      </c>
      <c r="B126" s="79"/>
      <c r="C126" s="79"/>
      <c r="D126" s="79"/>
      <c r="E126" s="79"/>
      <c r="F126" s="79"/>
      <c r="G126" s="79"/>
      <c r="H126" s="79"/>
      <c r="I126" s="80"/>
      <c r="J126" s="81"/>
    </row>
    <row r="127" spans="1:10" ht="15.75" customHeight="1">
      <c r="A127" s="163" t="s">
        <v>450</v>
      </c>
      <c r="B127" s="79"/>
      <c r="C127" s="79"/>
      <c r="D127" s="79"/>
      <c r="E127" s="79"/>
      <c r="F127" s="79"/>
      <c r="G127" s="79"/>
      <c r="H127" s="79"/>
      <c r="I127" s="80"/>
      <c r="J127" s="81"/>
    </row>
    <row r="128" spans="1:10" ht="15.75" customHeight="1">
      <c r="A128" s="163" t="s">
        <v>524</v>
      </c>
      <c r="B128" s="79"/>
      <c r="C128" s="79"/>
      <c r="D128" s="79"/>
      <c r="E128" s="79"/>
      <c r="F128" s="79"/>
      <c r="G128" s="79"/>
      <c r="H128" s="79"/>
      <c r="I128" s="80"/>
      <c r="J128" s="81"/>
    </row>
    <row r="129" spans="1:10" ht="15.75" customHeight="1">
      <c r="A129" s="163" t="s">
        <v>370</v>
      </c>
      <c r="B129" s="79"/>
      <c r="C129" s="79"/>
      <c r="D129" s="79"/>
      <c r="E129" s="79"/>
      <c r="F129" s="79"/>
      <c r="G129" s="79"/>
      <c r="H129" s="79"/>
      <c r="I129" s="80"/>
      <c r="J129" s="81"/>
    </row>
    <row r="130" spans="1:10" ht="15.75" customHeight="1">
      <c r="A130" s="163" t="s">
        <v>222</v>
      </c>
      <c r="B130" s="79"/>
      <c r="C130" s="79"/>
      <c r="D130" s="79"/>
      <c r="E130" s="79"/>
      <c r="F130" s="79"/>
      <c r="G130" s="79"/>
      <c r="H130" s="79"/>
      <c r="I130" s="80"/>
      <c r="J130" s="81"/>
    </row>
    <row r="131" spans="1:10" ht="15.75" customHeight="1">
      <c r="A131" s="163" t="s">
        <v>230</v>
      </c>
      <c r="B131" s="79"/>
      <c r="C131" s="79"/>
      <c r="D131" s="79"/>
      <c r="E131" s="79"/>
      <c r="F131" s="79"/>
      <c r="G131" s="79"/>
      <c r="H131" s="79"/>
      <c r="I131" s="80"/>
      <c r="J131" s="81"/>
    </row>
    <row r="132" spans="1:10" ht="15.75" customHeight="1">
      <c r="A132" s="163" t="s">
        <v>322</v>
      </c>
      <c r="B132" s="79"/>
      <c r="C132" s="79"/>
      <c r="D132" s="79"/>
      <c r="E132" s="79"/>
      <c r="F132" s="79"/>
      <c r="G132" s="79"/>
      <c r="H132" s="79"/>
      <c r="I132" s="80"/>
      <c r="J132" s="81"/>
    </row>
    <row r="133" spans="1:10" ht="15.75" customHeight="1">
      <c r="A133" s="163" t="s">
        <v>294</v>
      </c>
      <c r="B133" s="79"/>
      <c r="C133" s="79"/>
      <c r="D133" s="79"/>
      <c r="E133" s="79"/>
      <c r="F133" s="79"/>
      <c r="G133" s="79"/>
      <c r="H133" s="79"/>
      <c r="I133" s="80"/>
      <c r="J133" s="81"/>
    </row>
    <row r="134" spans="1:10" ht="15.75" customHeight="1">
      <c r="A134" s="163" t="s">
        <v>298</v>
      </c>
      <c r="B134" s="79"/>
      <c r="C134" s="79"/>
      <c r="D134" s="79"/>
      <c r="E134" s="79"/>
      <c r="F134" s="79"/>
      <c r="G134" s="79"/>
      <c r="H134" s="79"/>
      <c r="I134" s="80"/>
      <c r="J134" s="81"/>
    </row>
    <row r="135" spans="1:10" ht="15.75" customHeight="1">
      <c r="A135" s="163" t="s">
        <v>210</v>
      </c>
      <c r="B135" s="79"/>
      <c r="C135" s="79"/>
      <c r="D135" s="79"/>
      <c r="E135" s="79"/>
      <c r="F135" s="79"/>
      <c r="G135" s="79"/>
      <c r="H135" s="79"/>
      <c r="I135" s="80"/>
      <c r="J135" s="81"/>
    </row>
    <row r="136" spans="1:10" ht="15.75" customHeight="1">
      <c r="A136" s="163" t="s">
        <v>302</v>
      </c>
      <c r="B136" s="79"/>
      <c r="C136" s="79"/>
      <c r="D136" s="79"/>
      <c r="E136" s="79"/>
      <c r="F136" s="79"/>
      <c r="G136" s="79"/>
      <c r="H136" s="79"/>
      <c r="I136" s="80"/>
      <c r="J136" s="81"/>
    </row>
    <row r="137" spans="1:10" ht="15.75" customHeight="1">
      <c r="A137" s="163" t="s">
        <v>306</v>
      </c>
      <c r="B137" s="79"/>
      <c r="C137" s="79"/>
      <c r="D137" s="79"/>
      <c r="E137" s="79"/>
      <c r="F137" s="79"/>
      <c r="G137" s="79"/>
      <c r="H137" s="79"/>
      <c r="I137" s="80"/>
      <c r="J137" s="81"/>
    </row>
    <row r="138" spans="1:10" ht="15.75" customHeight="1">
      <c r="A138" s="163" t="s">
        <v>310</v>
      </c>
      <c r="B138" s="79"/>
      <c r="C138" s="79"/>
      <c r="D138" s="79"/>
      <c r="E138" s="79"/>
      <c r="F138" s="79"/>
      <c r="G138" s="79"/>
      <c r="H138" s="79"/>
      <c r="I138" s="80"/>
      <c r="J138" s="81"/>
    </row>
    <row r="139" spans="1:10" ht="15.75" customHeight="1">
      <c r="A139" s="163" t="s">
        <v>314</v>
      </c>
      <c r="B139" s="79"/>
      <c r="C139" s="79"/>
      <c r="D139" s="79"/>
      <c r="E139" s="79"/>
      <c r="F139" s="79"/>
      <c r="G139" s="79"/>
      <c r="H139" s="79"/>
      <c r="I139" s="80"/>
      <c r="J139" s="81"/>
    </row>
    <row r="140" spans="1:10" ht="15.75" customHeight="1">
      <c r="A140" s="163" t="s">
        <v>318</v>
      </c>
      <c r="B140" s="79"/>
      <c r="C140" s="79"/>
      <c r="D140" s="79"/>
      <c r="E140" s="79"/>
      <c r="F140" s="79"/>
      <c r="G140" s="79"/>
      <c r="H140" s="79"/>
      <c r="I140" s="80"/>
      <c r="J140" s="81"/>
    </row>
    <row r="141" spans="1:10" ht="15.75" customHeight="1">
      <c r="A141" s="163" t="s">
        <v>214</v>
      </c>
      <c r="B141" s="79"/>
      <c r="C141" s="79"/>
      <c r="D141" s="79"/>
      <c r="E141" s="79"/>
      <c r="F141" s="79"/>
      <c r="G141" s="79"/>
      <c r="H141" s="79"/>
      <c r="I141" s="80"/>
      <c r="J141" s="81"/>
    </row>
    <row r="142" spans="1:10" ht="15.75" customHeight="1">
      <c r="A142" s="163" t="s">
        <v>218</v>
      </c>
      <c r="B142" s="79"/>
      <c r="C142" s="79"/>
      <c r="D142" s="79"/>
      <c r="E142" s="79"/>
      <c r="F142" s="79"/>
      <c r="G142" s="79"/>
      <c r="H142" s="79"/>
      <c r="I142" s="80"/>
      <c r="J142" s="81"/>
    </row>
    <row r="143" spans="1:10" ht="15.75" customHeight="1">
      <c r="A143" s="163" t="s">
        <v>326</v>
      </c>
      <c r="B143" s="79"/>
      <c r="C143" s="79"/>
      <c r="D143" s="79"/>
      <c r="E143" s="79"/>
      <c r="F143" s="79"/>
      <c r="G143" s="79"/>
      <c r="H143" s="79"/>
      <c r="I143" s="80"/>
      <c r="J143" s="81"/>
    </row>
    <row r="144" spans="1:10" ht="15.75" customHeight="1">
      <c r="A144" s="163" t="s">
        <v>330</v>
      </c>
      <c r="B144" s="79"/>
      <c r="C144" s="79"/>
      <c r="D144" s="79"/>
      <c r="E144" s="79"/>
      <c r="F144" s="79"/>
      <c r="G144" s="79"/>
      <c r="H144" s="79"/>
      <c r="I144" s="80"/>
      <c r="J144" s="81"/>
    </row>
    <row r="145" spans="1:10" ht="15.75" customHeight="1">
      <c r="A145" s="163" t="s">
        <v>334</v>
      </c>
      <c r="B145" s="79"/>
      <c r="C145" s="79"/>
      <c r="D145" s="79"/>
      <c r="E145" s="79"/>
      <c r="F145" s="79"/>
      <c r="G145" s="79"/>
      <c r="H145" s="79"/>
      <c r="I145" s="80"/>
      <c r="J145" s="81"/>
    </row>
    <row r="146" spans="1:10" ht="15.75" customHeight="1">
      <c r="A146" s="163" t="s">
        <v>338</v>
      </c>
      <c r="B146" s="79"/>
      <c r="C146" s="79"/>
      <c r="D146" s="79"/>
      <c r="E146" s="79"/>
      <c r="F146" s="79"/>
      <c r="G146" s="79"/>
      <c r="H146" s="79"/>
      <c r="I146" s="80"/>
      <c r="J146" s="81"/>
    </row>
    <row r="147" spans="1:10" ht="15.75" customHeight="1">
      <c r="A147" s="163" t="s">
        <v>342</v>
      </c>
      <c r="B147" s="79"/>
      <c r="C147" s="79"/>
      <c r="D147" s="79"/>
      <c r="E147" s="79"/>
      <c r="F147" s="79"/>
      <c r="G147" s="79"/>
      <c r="H147" s="79"/>
      <c r="I147" s="80"/>
      <c r="J147" s="81"/>
    </row>
    <row r="148" spans="1:10" ht="15.75" customHeight="1">
      <c r="A148" s="163" t="s">
        <v>346</v>
      </c>
      <c r="B148" s="79"/>
      <c r="C148" s="79"/>
      <c r="D148" s="79"/>
      <c r="E148" s="79"/>
      <c r="F148" s="79"/>
      <c r="G148" s="79"/>
      <c r="H148" s="79"/>
      <c r="I148" s="80"/>
      <c r="J148" s="81"/>
    </row>
    <row r="149" spans="1:10" ht="15.75" customHeight="1">
      <c r="A149" s="163" t="s">
        <v>350</v>
      </c>
      <c r="B149" s="79"/>
      <c r="C149" s="79"/>
      <c r="D149" s="79"/>
      <c r="E149" s="79"/>
      <c r="F149" s="79"/>
      <c r="G149" s="79"/>
      <c r="H149" s="79"/>
      <c r="I149" s="80"/>
      <c r="J149" s="81"/>
    </row>
    <row r="150" spans="1:10" ht="15.75" customHeight="1">
      <c r="A150" s="163" t="s">
        <v>354</v>
      </c>
      <c r="B150" s="79"/>
      <c r="C150" s="79"/>
      <c r="D150" s="79"/>
      <c r="E150" s="79"/>
      <c r="F150" s="79"/>
      <c r="G150" s="79"/>
      <c r="H150" s="79"/>
      <c r="I150" s="80"/>
      <c r="J150" s="81"/>
    </row>
    <row r="151" spans="1:10" ht="15.75" customHeight="1">
      <c r="A151" s="163" t="s">
        <v>226</v>
      </c>
      <c r="B151" s="79"/>
      <c r="C151" s="79"/>
      <c r="D151" s="79"/>
      <c r="E151" s="79"/>
      <c r="F151" s="79"/>
      <c r="G151" s="79"/>
      <c r="H151" s="79"/>
      <c r="I151" s="80"/>
      <c r="J151" s="81"/>
    </row>
    <row r="152" spans="1:10" ht="15.75" customHeight="1">
      <c r="A152" s="163" t="s">
        <v>358</v>
      </c>
      <c r="B152" s="79"/>
      <c r="C152" s="79"/>
      <c r="D152" s="79"/>
      <c r="E152" s="79"/>
      <c r="F152" s="79"/>
      <c r="G152" s="79"/>
      <c r="H152" s="79"/>
      <c r="I152" s="80"/>
      <c r="J152" s="81"/>
    </row>
    <row r="153" spans="1:10" ht="15.75" customHeight="1">
      <c r="A153" s="163" t="s">
        <v>234</v>
      </c>
      <c r="B153" s="79"/>
      <c r="C153" s="79"/>
      <c r="D153" s="79"/>
      <c r="E153" s="79"/>
      <c r="F153" s="79"/>
      <c r="G153" s="79"/>
      <c r="H153" s="79"/>
      <c r="I153" s="80"/>
      <c r="J153" s="81"/>
    </row>
    <row r="154" spans="1:10" ht="15.75" customHeight="1">
      <c r="A154" s="163" t="s">
        <v>362</v>
      </c>
      <c r="B154" s="79"/>
      <c r="C154" s="79"/>
      <c r="D154" s="83"/>
      <c r="E154" s="83"/>
      <c r="F154" s="83"/>
      <c r="G154" s="79"/>
      <c r="H154" s="83"/>
      <c r="I154" s="84"/>
      <c r="J154" s="81"/>
    </row>
    <row r="155" spans="1:10" ht="15.75" customHeight="1">
      <c r="A155" s="163" t="s">
        <v>238</v>
      </c>
      <c r="B155" s="79"/>
      <c r="C155" s="79"/>
      <c r="D155" s="83"/>
      <c r="E155" s="83"/>
      <c r="F155" s="83"/>
      <c r="G155" s="79"/>
      <c r="H155" s="79"/>
      <c r="I155" s="84"/>
      <c r="J155" s="81"/>
    </row>
    <row r="156" spans="1:10" ht="15.75" customHeight="1">
      <c r="A156" s="163" t="s">
        <v>366</v>
      </c>
      <c r="B156" s="79"/>
      <c r="C156" s="79"/>
      <c r="D156" s="83"/>
      <c r="E156" s="83"/>
      <c r="F156" s="83"/>
      <c r="G156" s="79"/>
      <c r="H156" s="79"/>
      <c r="I156" s="84"/>
      <c r="J156" s="81"/>
    </row>
    <row r="157" spans="1:10" ht="15.75" customHeight="1">
      <c r="A157" s="163" t="s">
        <v>374</v>
      </c>
      <c r="B157" s="79"/>
      <c r="C157" s="79"/>
      <c r="D157" s="83"/>
      <c r="E157" s="83"/>
      <c r="F157" s="83"/>
      <c r="G157" s="79"/>
      <c r="H157" s="79"/>
      <c r="I157" s="84"/>
      <c r="J157" s="81"/>
    </row>
    <row r="158" spans="1:10" ht="15.75" customHeight="1">
      <c r="A158" s="163" t="s">
        <v>242</v>
      </c>
      <c r="B158" s="79"/>
      <c r="C158" s="79"/>
      <c r="D158" s="83"/>
      <c r="E158" s="83"/>
      <c r="F158" s="83"/>
      <c r="G158" s="79"/>
      <c r="H158" s="79"/>
      <c r="I158" s="84"/>
      <c r="J158" s="81"/>
    </row>
    <row r="159" spans="1:10" ht="15.75" customHeight="1">
      <c r="A159" s="163" t="s">
        <v>378</v>
      </c>
      <c r="B159" s="79"/>
      <c r="C159" s="79"/>
      <c r="D159" s="83"/>
      <c r="E159" s="83"/>
      <c r="F159" s="83"/>
      <c r="G159" s="79"/>
      <c r="H159" s="79"/>
      <c r="I159" s="84"/>
      <c r="J159" s="81"/>
    </row>
    <row r="160" spans="1:10" ht="15.75" customHeight="1">
      <c r="A160" s="163" t="s">
        <v>390</v>
      </c>
      <c r="B160" s="79"/>
      <c r="C160" s="79"/>
      <c r="D160" s="83"/>
      <c r="E160" s="83"/>
      <c r="F160" s="83"/>
      <c r="G160" s="79"/>
      <c r="H160" s="79"/>
      <c r="I160" s="84"/>
      <c r="J160" s="81"/>
    </row>
    <row r="161" spans="1:10" ht="15.75" customHeight="1">
      <c r="A161" s="163" t="s">
        <v>246</v>
      </c>
      <c r="B161" s="79"/>
      <c r="C161" s="79"/>
      <c r="D161" s="83"/>
      <c r="E161" s="83"/>
      <c r="F161" s="83"/>
      <c r="G161" s="79"/>
      <c r="H161" s="79"/>
      <c r="I161" s="84"/>
      <c r="J161" s="81"/>
    </row>
    <row r="162" spans="1:10" ht="15.75" customHeight="1">
      <c r="A162" s="163" t="s">
        <v>250</v>
      </c>
      <c r="B162" s="79"/>
      <c r="C162" s="79"/>
      <c r="D162" s="83"/>
      <c r="E162" s="83"/>
      <c r="F162" s="83"/>
      <c r="G162" s="79"/>
      <c r="H162" s="79"/>
      <c r="I162" s="84"/>
      <c r="J162" s="81"/>
    </row>
    <row r="163" spans="1:10" ht="15.75" customHeight="1">
      <c r="A163" s="163" t="s">
        <v>254</v>
      </c>
      <c r="B163" s="79"/>
      <c r="C163" s="79"/>
      <c r="D163" s="83"/>
      <c r="E163" s="83"/>
      <c r="F163" s="83"/>
      <c r="G163" s="79"/>
      <c r="H163" s="79"/>
      <c r="I163" s="84"/>
      <c r="J163" s="81"/>
    </row>
    <row r="164" spans="1:10" ht="15.75" customHeight="1">
      <c r="A164" s="163" t="s">
        <v>398</v>
      </c>
      <c r="B164" s="79"/>
      <c r="C164" s="79"/>
      <c r="D164" s="83"/>
      <c r="E164" s="83"/>
      <c r="F164" s="83"/>
      <c r="G164" s="79"/>
      <c r="H164" s="79"/>
      <c r="I164" s="84"/>
      <c r="J164" s="81"/>
    </row>
    <row r="165" spans="1:10" ht="15.75" customHeight="1">
      <c r="A165" s="163" t="s">
        <v>406</v>
      </c>
      <c r="B165" s="79"/>
      <c r="C165" s="79"/>
      <c r="D165" s="83"/>
      <c r="E165" s="83"/>
      <c r="F165" s="83"/>
      <c r="G165" s="79"/>
      <c r="H165" s="79"/>
      <c r="I165" s="84"/>
      <c r="J165" s="81"/>
    </row>
    <row r="166" spans="1:10" ht="15.75" customHeight="1">
      <c r="A166" s="163" t="s">
        <v>258</v>
      </c>
      <c r="B166" s="79"/>
      <c r="C166" s="79"/>
      <c r="D166" s="83"/>
      <c r="E166" s="83"/>
      <c r="F166" s="83"/>
      <c r="G166" s="79"/>
      <c r="H166" s="79"/>
      <c r="I166" s="84"/>
      <c r="J166" s="81"/>
    </row>
    <row r="167" spans="1:10" ht="15.75" customHeight="1">
      <c r="A167" s="163" t="s">
        <v>382</v>
      </c>
      <c r="B167" s="79"/>
      <c r="C167" s="79"/>
      <c r="D167" s="83"/>
      <c r="E167" s="83"/>
      <c r="F167" s="83"/>
      <c r="G167" s="79"/>
      <c r="H167" s="79"/>
      <c r="I167" s="84"/>
      <c r="J167" s="81"/>
    </row>
    <row r="168" spans="1:10" ht="15.75" customHeight="1">
      <c r="A168" s="163" t="s">
        <v>386</v>
      </c>
      <c r="B168" s="79"/>
      <c r="C168" s="79"/>
      <c r="D168" s="83"/>
      <c r="E168" s="83"/>
      <c r="F168" s="83"/>
      <c r="G168" s="79"/>
      <c r="H168" s="79"/>
      <c r="I168" s="84"/>
      <c r="J168" s="81"/>
    </row>
    <row r="169" spans="1:10" ht="15.75" customHeight="1">
      <c r="A169" s="163" t="s">
        <v>394</v>
      </c>
      <c r="B169" s="79"/>
      <c r="C169" s="79"/>
      <c r="D169" s="83"/>
      <c r="E169" s="83"/>
      <c r="F169" s="83"/>
      <c r="G169" s="79"/>
      <c r="H169" s="79"/>
      <c r="I169" s="84"/>
      <c r="J169" s="81"/>
    </row>
    <row r="170" spans="1:10" ht="15.75" customHeight="1">
      <c r="A170" s="163" t="s">
        <v>402</v>
      </c>
      <c r="B170" s="79"/>
      <c r="C170" s="79"/>
      <c r="D170" s="83"/>
      <c r="E170" s="83"/>
      <c r="F170" s="83"/>
      <c r="G170" s="79"/>
      <c r="H170" s="79"/>
      <c r="I170" s="84"/>
      <c r="J170" s="81"/>
    </row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1:P170"/>
  <sheetViews>
    <sheetView showGridLines="0" topLeftCell="B1" workbookViewId="0">
      <pane ySplit="1" topLeftCell="A144" activePane="bottomLeft" state="frozen"/>
      <selection pane="bottomLeft" activeCell="P170" sqref="P170"/>
    </sheetView>
  </sheetViews>
  <sheetFormatPr defaultColWidth="14.42578125" defaultRowHeight="15" customHeight="1"/>
  <cols>
    <col min="1" max="1" width="26" customWidth="1"/>
    <col min="2" max="2" width="6.28515625" customWidth="1"/>
    <col min="3" max="3" width="12" customWidth="1"/>
    <col min="4" max="4" width="11.140625" customWidth="1"/>
    <col min="5" max="5" width="13.7109375" customWidth="1"/>
    <col min="6" max="6" width="10.28515625" customWidth="1"/>
    <col min="7" max="7" width="12.140625" customWidth="1"/>
    <col min="8" max="8" width="14.28515625" customWidth="1"/>
    <col min="9" max="9" width="11.42578125" customWidth="1"/>
    <col min="10" max="10" width="16.7109375" customWidth="1"/>
    <col min="11" max="11" width="6.5703125" customWidth="1"/>
    <col min="12" max="13" width="12.28515625" customWidth="1"/>
    <col min="14" max="14" width="9.140625" customWidth="1"/>
    <col min="15" max="15" width="32.85546875" customWidth="1"/>
    <col min="16" max="16" width="9.140625" customWidth="1"/>
  </cols>
  <sheetData>
    <row r="1" spans="1:16" ht="134.25" customHeight="1">
      <c r="A1" s="42" t="s">
        <v>618</v>
      </c>
      <c r="B1" s="85" t="s">
        <v>619</v>
      </c>
      <c r="C1" s="85" t="s">
        <v>620</v>
      </c>
      <c r="D1" s="86" t="s">
        <v>621</v>
      </c>
      <c r="E1" s="86" t="s">
        <v>622</v>
      </c>
      <c r="F1" s="87" t="s">
        <v>623</v>
      </c>
      <c r="G1" s="87" t="s">
        <v>624</v>
      </c>
      <c r="H1" s="86" t="s">
        <v>625</v>
      </c>
      <c r="I1" s="88" t="s">
        <v>626</v>
      </c>
      <c r="J1" s="88" t="s">
        <v>627</v>
      </c>
      <c r="K1" s="88" t="s">
        <v>628</v>
      </c>
      <c r="L1" s="88" t="s">
        <v>629</v>
      </c>
      <c r="M1" s="89" t="s">
        <v>630</v>
      </c>
      <c r="N1" s="1"/>
      <c r="O1" s="90"/>
      <c r="P1" s="1"/>
    </row>
    <row r="2" spans="1:16" ht="11.25" customHeight="1">
      <c r="A2" s="91" t="s">
        <v>37</v>
      </c>
      <c r="B2" s="160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2"/>
      <c r="N2" s="2"/>
      <c r="O2" s="92"/>
      <c r="P2" s="2"/>
    </row>
    <row r="3" spans="1:16" ht="12.75" customHeight="1">
      <c r="A3" s="93" t="s">
        <v>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2"/>
      <c r="O3" s="92" t="s">
        <v>631</v>
      </c>
      <c r="P3" s="95" t="s">
        <v>632</v>
      </c>
    </row>
    <row r="4" spans="1:16" ht="12.75" customHeight="1">
      <c r="A4" s="96" t="s">
        <v>42</v>
      </c>
      <c r="B4" s="94"/>
      <c r="C4" s="94"/>
      <c r="D4" s="94"/>
      <c r="E4" s="94"/>
      <c r="F4" s="94"/>
      <c r="G4" s="94"/>
      <c r="H4" s="65"/>
      <c r="I4" s="65"/>
      <c r="J4" s="65"/>
      <c r="K4" s="65"/>
      <c r="L4" s="65"/>
      <c r="M4" s="65"/>
      <c r="N4" s="2"/>
      <c r="O4" s="92" t="s">
        <v>633</v>
      </c>
      <c r="P4" s="95" t="s">
        <v>634</v>
      </c>
    </row>
    <row r="5" spans="1:16" ht="12.75" customHeight="1">
      <c r="A5" s="96" t="s">
        <v>45</v>
      </c>
      <c r="B5" s="94"/>
      <c r="C5" s="94"/>
      <c r="D5" s="94"/>
      <c r="E5" s="94"/>
      <c r="F5" s="94"/>
      <c r="G5" s="94"/>
      <c r="H5" s="65"/>
      <c r="I5" s="65"/>
      <c r="J5" s="65"/>
      <c r="K5" s="65"/>
      <c r="L5" s="65"/>
      <c r="M5" s="65"/>
      <c r="N5" s="2"/>
      <c r="O5" s="92" t="s">
        <v>635</v>
      </c>
      <c r="P5" s="95" t="s">
        <v>636</v>
      </c>
    </row>
    <row r="6" spans="1:16" ht="12.75" customHeight="1">
      <c r="A6" s="96" t="s">
        <v>48</v>
      </c>
      <c r="B6" s="94"/>
      <c r="C6" s="94"/>
      <c r="D6" s="94"/>
      <c r="E6" s="94"/>
      <c r="F6" s="94"/>
      <c r="G6" s="94"/>
      <c r="H6" s="65"/>
      <c r="I6" s="65"/>
      <c r="J6" s="65"/>
      <c r="K6" s="65"/>
      <c r="L6" s="65"/>
      <c r="M6" s="65"/>
      <c r="N6" s="2"/>
      <c r="O6" s="92" t="s">
        <v>637</v>
      </c>
      <c r="P6" s="95" t="s">
        <v>638</v>
      </c>
    </row>
    <row r="7" spans="1:16" ht="12.75" customHeight="1">
      <c r="A7" s="96" t="s">
        <v>51</v>
      </c>
      <c r="B7" s="94"/>
      <c r="C7" s="94"/>
      <c r="D7" s="94"/>
      <c r="E7" s="94"/>
      <c r="F7" s="94"/>
      <c r="G7" s="94"/>
      <c r="H7" s="65"/>
      <c r="I7" s="65"/>
      <c r="J7" s="65"/>
      <c r="K7" s="65"/>
      <c r="L7" s="65"/>
      <c r="M7" s="65"/>
      <c r="N7" s="2"/>
      <c r="O7" s="92" t="s">
        <v>639</v>
      </c>
      <c r="P7" s="95" t="s">
        <v>640</v>
      </c>
    </row>
    <row r="8" spans="1:16" ht="12.75" customHeight="1">
      <c r="A8" s="96" t="s">
        <v>54</v>
      </c>
      <c r="B8" s="94"/>
      <c r="C8" s="94"/>
      <c r="D8" s="94"/>
      <c r="E8" s="94"/>
      <c r="F8" s="94"/>
      <c r="G8" s="94"/>
      <c r="H8" s="65"/>
      <c r="I8" s="65"/>
      <c r="J8" s="65"/>
      <c r="K8" s="65"/>
      <c r="L8" s="65"/>
      <c r="M8" s="65"/>
      <c r="N8" s="2"/>
      <c r="O8" s="92" t="s">
        <v>641</v>
      </c>
      <c r="P8" s="95" t="s">
        <v>642</v>
      </c>
    </row>
    <row r="9" spans="1:16" ht="12.75" customHeight="1">
      <c r="A9" s="96" t="s">
        <v>57</v>
      </c>
      <c r="B9" s="94"/>
      <c r="C9" s="94"/>
      <c r="D9" s="94"/>
      <c r="E9" s="94"/>
      <c r="F9" s="94"/>
      <c r="G9" s="94"/>
      <c r="H9" s="65"/>
      <c r="I9" s="65"/>
      <c r="J9" s="65"/>
      <c r="K9" s="65"/>
      <c r="L9" s="65"/>
      <c r="M9" s="65"/>
      <c r="N9" s="2"/>
      <c r="O9" s="92" t="s">
        <v>643</v>
      </c>
      <c r="P9" s="95" t="s">
        <v>644</v>
      </c>
    </row>
    <row r="10" spans="1:16" ht="12.75" customHeight="1">
      <c r="A10" s="96" t="s">
        <v>60</v>
      </c>
      <c r="B10" s="94"/>
      <c r="C10" s="94"/>
      <c r="D10" s="94"/>
      <c r="E10" s="94"/>
      <c r="F10" s="94"/>
      <c r="G10" s="94"/>
      <c r="H10" s="65"/>
      <c r="I10" s="65"/>
      <c r="J10" s="65"/>
      <c r="K10" s="65"/>
      <c r="L10" s="65"/>
      <c r="M10" s="65"/>
      <c r="N10" s="2"/>
      <c r="O10" s="92" t="s">
        <v>645</v>
      </c>
      <c r="P10" s="95" t="s">
        <v>646</v>
      </c>
    </row>
    <row r="11" spans="1:16" ht="11.25" customHeight="1">
      <c r="A11" s="96" t="s">
        <v>63</v>
      </c>
      <c r="B11" s="94"/>
      <c r="C11" s="94"/>
      <c r="D11" s="94"/>
      <c r="E11" s="94"/>
      <c r="F11" s="94"/>
      <c r="G11" s="94"/>
      <c r="H11" s="65"/>
      <c r="I11" s="65"/>
      <c r="J11" s="65"/>
      <c r="K11" s="65"/>
      <c r="L11" s="65"/>
      <c r="M11" s="65"/>
      <c r="N11" s="2"/>
      <c r="O11" s="92" t="s">
        <v>647</v>
      </c>
      <c r="P11" s="95" t="s">
        <v>648</v>
      </c>
    </row>
    <row r="12" spans="1:16" ht="12.75" customHeight="1">
      <c r="A12" s="96" t="s">
        <v>66</v>
      </c>
      <c r="B12" s="94"/>
      <c r="C12" s="94"/>
      <c r="D12" s="94"/>
      <c r="E12" s="94"/>
      <c r="F12" s="94"/>
      <c r="G12" s="94"/>
      <c r="H12" s="65"/>
      <c r="I12" s="65"/>
      <c r="J12" s="65"/>
      <c r="K12" s="65"/>
      <c r="L12" s="65"/>
      <c r="M12" s="65"/>
      <c r="N12" s="2"/>
      <c r="O12" s="92" t="s">
        <v>649</v>
      </c>
      <c r="P12" s="95" t="s">
        <v>650</v>
      </c>
    </row>
    <row r="13" spans="1:16" ht="12.75" customHeight="1">
      <c r="A13" s="96" t="s">
        <v>69</v>
      </c>
      <c r="B13" s="94"/>
      <c r="C13" s="94"/>
      <c r="D13" s="94"/>
      <c r="E13" s="94"/>
      <c r="F13" s="94"/>
      <c r="G13" s="94"/>
      <c r="H13" s="65"/>
      <c r="I13" s="65"/>
      <c r="J13" s="65"/>
      <c r="K13" s="65"/>
      <c r="L13" s="65"/>
      <c r="M13" s="65"/>
      <c r="N13" s="2"/>
      <c r="O13" s="92" t="s">
        <v>651</v>
      </c>
      <c r="P13" s="95" t="s">
        <v>652</v>
      </c>
    </row>
    <row r="14" spans="1:16" ht="12.75" customHeight="1">
      <c r="A14" s="96" t="s">
        <v>72</v>
      </c>
      <c r="B14" s="94"/>
      <c r="C14" s="94"/>
      <c r="D14" s="94"/>
      <c r="E14" s="94"/>
      <c r="F14" s="94"/>
      <c r="G14" s="94"/>
      <c r="H14" s="65"/>
      <c r="I14" s="65"/>
      <c r="J14" s="65"/>
      <c r="K14" s="65"/>
      <c r="L14" s="65"/>
      <c r="M14" s="65"/>
      <c r="N14" s="2"/>
      <c r="O14" s="92" t="s">
        <v>653</v>
      </c>
      <c r="P14" s="95" t="s">
        <v>654</v>
      </c>
    </row>
    <row r="15" spans="1:16" ht="12.75" customHeight="1">
      <c r="A15" s="96" t="s">
        <v>75</v>
      </c>
      <c r="B15" s="94"/>
      <c r="C15" s="94"/>
      <c r="D15" s="94"/>
      <c r="E15" s="94"/>
      <c r="F15" s="94"/>
      <c r="G15" s="94"/>
      <c r="H15" s="65"/>
      <c r="I15" s="65"/>
      <c r="J15" s="65"/>
      <c r="K15" s="65"/>
      <c r="L15" s="65"/>
      <c r="M15" s="65"/>
      <c r="N15" s="2"/>
      <c r="O15" s="92" t="s">
        <v>655</v>
      </c>
      <c r="P15" s="95" t="s">
        <v>656</v>
      </c>
    </row>
    <row r="16" spans="1:16" ht="12.75" customHeight="1">
      <c r="A16" s="96" t="s">
        <v>78</v>
      </c>
      <c r="B16" s="94"/>
      <c r="C16" s="94"/>
      <c r="D16" s="94"/>
      <c r="E16" s="94"/>
      <c r="F16" s="94"/>
      <c r="G16" s="94"/>
      <c r="H16" s="65"/>
      <c r="I16" s="65"/>
      <c r="J16" s="65"/>
      <c r="K16" s="65"/>
      <c r="L16" s="65"/>
      <c r="M16" s="65"/>
      <c r="N16" s="2"/>
      <c r="O16" s="92" t="s">
        <v>657</v>
      </c>
      <c r="P16" s="95" t="s">
        <v>658</v>
      </c>
    </row>
    <row r="17" spans="1:16" ht="12.75" customHeight="1">
      <c r="A17" s="96" t="s">
        <v>81</v>
      </c>
      <c r="B17" s="94"/>
      <c r="C17" s="94"/>
      <c r="D17" s="94"/>
      <c r="E17" s="94"/>
      <c r="F17" s="94"/>
      <c r="G17" s="94"/>
      <c r="H17" s="65"/>
      <c r="I17" s="65"/>
      <c r="J17" s="65"/>
      <c r="K17" s="65"/>
      <c r="L17" s="65"/>
      <c r="M17" s="65"/>
      <c r="N17" s="2"/>
      <c r="O17" s="92" t="s">
        <v>659</v>
      </c>
      <c r="P17" s="95" t="s">
        <v>660</v>
      </c>
    </row>
    <row r="18" spans="1:16" ht="12.75" customHeight="1">
      <c r="A18" s="96" t="s">
        <v>84</v>
      </c>
      <c r="B18" s="94"/>
      <c r="C18" s="94"/>
      <c r="D18" s="94"/>
      <c r="E18" s="94"/>
      <c r="F18" s="94"/>
      <c r="G18" s="94"/>
      <c r="H18" s="65"/>
      <c r="I18" s="65"/>
      <c r="J18" s="65"/>
      <c r="K18" s="65"/>
      <c r="L18" s="65"/>
      <c r="M18" s="65"/>
      <c r="N18" s="2"/>
      <c r="O18" s="92" t="s">
        <v>661</v>
      </c>
      <c r="P18" s="95" t="s">
        <v>662</v>
      </c>
    </row>
    <row r="19" spans="1:16" ht="12.75" customHeight="1">
      <c r="A19" s="96" t="s">
        <v>87</v>
      </c>
      <c r="B19" s="94"/>
      <c r="C19" s="94"/>
      <c r="D19" s="94"/>
      <c r="E19" s="94"/>
      <c r="F19" s="94"/>
      <c r="G19" s="94"/>
      <c r="H19" s="65"/>
      <c r="I19" s="65"/>
      <c r="J19" s="65"/>
      <c r="K19" s="65"/>
      <c r="L19" s="65"/>
      <c r="M19" s="65"/>
      <c r="N19" s="2"/>
      <c r="O19" s="92" t="s">
        <v>663</v>
      </c>
      <c r="P19" s="95" t="s">
        <v>664</v>
      </c>
    </row>
    <row r="20" spans="1:16" ht="12.75" customHeight="1">
      <c r="A20" s="96" t="s">
        <v>90</v>
      </c>
      <c r="B20" s="94"/>
      <c r="C20" s="94"/>
      <c r="D20" s="94"/>
      <c r="E20" s="94"/>
      <c r="F20" s="94"/>
      <c r="G20" s="94"/>
      <c r="H20" s="65"/>
      <c r="I20" s="65"/>
      <c r="J20" s="65"/>
      <c r="K20" s="65"/>
      <c r="L20" s="65"/>
      <c r="M20" s="65"/>
      <c r="N20" s="2"/>
      <c r="O20" s="92" t="s">
        <v>665</v>
      </c>
      <c r="P20" s="95" t="s">
        <v>666</v>
      </c>
    </row>
    <row r="21" spans="1:16" ht="12.75" customHeight="1">
      <c r="A21" s="96" t="s">
        <v>93</v>
      </c>
      <c r="B21" s="94"/>
      <c r="C21" s="94"/>
      <c r="D21" s="94"/>
      <c r="E21" s="94"/>
      <c r="F21" s="94"/>
      <c r="G21" s="94"/>
      <c r="H21" s="65"/>
      <c r="I21" s="65"/>
      <c r="J21" s="65"/>
      <c r="K21" s="65"/>
      <c r="L21" s="65"/>
      <c r="M21" s="65"/>
      <c r="N21" s="2"/>
      <c r="O21" s="92" t="s">
        <v>667</v>
      </c>
      <c r="P21" s="95" t="s">
        <v>668</v>
      </c>
    </row>
    <row r="22" spans="1:16" ht="12.75" customHeight="1">
      <c r="A22" s="96" t="s">
        <v>96</v>
      </c>
      <c r="B22" s="94"/>
      <c r="C22" s="94"/>
      <c r="D22" s="94"/>
      <c r="E22" s="94"/>
      <c r="F22" s="94"/>
      <c r="G22" s="94"/>
      <c r="H22" s="65"/>
      <c r="I22" s="65"/>
      <c r="J22" s="65"/>
      <c r="K22" s="65"/>
      <c r="L22" s="65"/>
      <c r="M22" s="65"/>
      <c r="N22" s="2"/>
      <c r="O22" s="92" t="s">
        <v>669</v>
      </c>
      <c r="P22" s="95" t="s">
        <v>670</v>
      </c>
    </row>
    <row r="23" spans="1:16" ht="12.75" customHeight="1">
      <c r="A23" s="96" t="s">
        <v>99</v>
      </c>
      <c r="B23" s="94"/>
      <c r="C23" s="94"/>
      <c r="D23" s="94"/>
      <c r="E23" s="94"/>
      <c r="F23" s="94"/>
      <c r="G23" s="94"/>
      <c r="H23" s="65"/>
      <c r="I23" s="65"/>
      <c r="J23" s="65"/>
      <c r="K23" s="65"/>
      <c r="L23" s="65"/>
      <c r="M23" s="65"/>
      <c r="N23" s="2"/>
      <c r="O23" s="92" t="s">
        <v>671</v>
      </c>
      <c r="P23" s="95" t="s">
        <v>672</v>
      </c>
    </row>
    <row r="24" spans="1:16" ht="12.75" customHeight="1">
      <c r="A24" s="96" t="s">
        <v>102</v>
      </c>
      <c r="B24" s="94"/>
      <c r="C24" s="94"/>
      <c r="D24" s="94"/>
      <c r="E24" s="94"/>
      <c r="F24" s="94"/>
      <c r="G24" s="94"/>
      <c r="H24" s="65"/>
      <c r="I24" s="65"/>
      <c r="J24" s="65"/>
      <c r="K24" s="65"/>
      <c r="L24" s="65"/>
      <c r="M24" s="65"/>
      <c r="N24" s="2"/>
      <c r="O24" s="92" t="s">
        <v>673</v>
      </c>
      <c r="P24" s="95" t="s">
        <v>674</v>
      </c>
    </row>
    <row r="25" spans="1:16" ht="12.75" customHeight="1">
      <c r="A25" s="96" t="s">
        <v>105</v>
      </c>
      <c r="B25" s="94"/>
      <c r="C25" s="94"/>
      <c r="D25" s="94"/>
      <c r="E25" s="94"/>
      <c r="F25" s="94"/>
      <c r="G25" s="94"/>
      <c r="H25" s="65"/>
      <c r="I25" s="65"/>
      <c r="J25" s="65"/>
      <c r="K25" s="65"/>
      <c r="L25" s="65"/>
      <c r="M25" s="65"/>
      <c r="N25" s="2"/>
      <c r="O25" s="92" t="s">
        <v>675</v>
      </c>
      <c r="P25" s="95" t="s">
        <v>676</v>
      </c>
    </row>
    <row r="26" spans="1:16" ht="12.75" customHeight="1">
      <c r="A26" s="96" t="s">
        <v>108</v>
      </c>
      <c r="B26" s="156"/>
      <c r="C26" s="156"/>
      <c r="D26" s="156"/>
      <c r="E26" s="156"/>
      <c r="F26" s="156"/>
      <c r="G26" s="156"/>
      <c r="H26" s="157"/>
      <c r="I26" s="157"/>
      <c r="J26" s="157"/>
      <c r="K26" s="157"/>
      <c r="L26" s="157"/>
      <c r="M26" s="157"/>
      <c r="N26" s="2"/>
      <c r="O26" s="92" t="s">
        <v>677</v>
      </c>
      <c r="P26" s="95" t="s">
        <v>678</v>
      </c>
    </row>
    <row r="27" spans="1:16" ht="11.25" customHeight="1">
      <c r="A27" s="155" t="s">
        <v>110</v>
      </c>
      <c r="B27" s="160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2"/>
      <c r="N27" s="2"/>
      <c r="O27" s="92"/>
      <c r="P27" s="2"/>
    </row>
    <row r="28" spans="1:16" ht="12.75" customHeight="1">
      <c r="A28" s="97" t="s">
        <v>112</v>
      </c>
      <c r="B28" s="158"/>
      <c r="C28" s="158"/>
      <c r="D28" s="158"/>
      <c r="E28" s="158"/>
      <c r="F28" s="158"/>
      <c r="G28" s="158"/>
      <c r="H28" s="159"/>
      <c r="I28" s="159"/>
      <c r="J28" s="159"/>
      <c r="K28" s="159"/>
      <c r="L28" s="159"/>
      <c r="M28" s="159"/>
      <c r="N28" s="2"/>
      <c r="O28" s="92" t="s">
        <v>679</v>
      </c>
      <c r="P28" s="95" t="s">
        <v>680</v>
      </c>
    </row>
    <row r="29" spans="1:16" ht="12.75" customHeight="1">
      <c r="A29" s="97" t="s">
        <v>115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2"/>
      <c r="O29" s="92" t="s">
        <v>681</v>
      </c>
      <c r="P29" s="95" t="s">
        <v>682</v>
      </c>
    </row>
    <row r="30" spans="1:16" ht="11.25" customHeight="1">
      <c r="A30" s="91" t="s">
        <v>119</v>
      </c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2"/>
      <c r="N30" s="2"/>
      <c r="O30" s="92"/>
      <c r="P30" s="2"/>
    </row>
    <row r="31" spans="1:16" ht="11.25" customHeight="1">
      <c r="A31" s="96" t="s">
        <v>121</v>
      </c>
      <c r="B31" s="94"/>
      <c r="C31" s="94"/>
      <c r="D31" s="94"/>
      <c r="E31" s="94"/>
      <c r="F31" s="94"/>
      <c r="G31" s="94"/>
      <c r="H31" s="65"/>
      <c r="I31" s="65"/>
      <c r="J31" s="65"/>
      <c r="K31" s="65"/>
      <c r="L31" s="65"/>
      <c r="M31" s="65"/>
      <c r="N31" s="2"/>
      <c r="O31" s="92" t="s">
        <v>683</v>
      </c>
      <c r="P31" s="95" t="s">
        <v>684</v>
      </c>
    </row>
    <row r="32" spans="1:16" ht="11.25" customHeight="1">
      <c r="A32" s="96" t="s">
        <v>124</v>
      </c>
      <c r="B32" s="94"/>
      <c r="C32" s="94"/>
      <c r="D32" s="94"/>
      <c r="E32" s="94"/>
      <c r="F32" s="94"/>
      <c r="G32" s="94"/>
      <c r="H32" s="65"/>
      <c r="I32" s="65"/>
      <c r="J32" s="65"/>
      <c r="K32" s="65"/>
      <c r="L32" s="65"/>
      <c r="M32" s="65"/>
      <c r="N32" s="2"/>
      <c r="O32" s="92" t="s">
        <v>685</v>
      </c>
      <c r="P32" s="95" t="s">
        <v>686</v>
      </c>
    </row>
    <row r="33" spans="1:16" ht="12.75" customHeight="1">
      <c r="A33" s="96" t="s">
        <v>127</v>
      </c>
      <c r="B33" s="94"/>
      <c r="C33" s="94"/>
      <c r="D33" s="94"/>
      <c r="E33" s="94"/>
      <c r="F33" s="94"/>
      <c r="G33" s="94"/>
      <c r="H33" s="65"/>
      <c r="I33" s="65"/>
      <c r="J33" s="65"/>
      <c r="K33" s="65"/>
      <c r="L33" s="65"/>
      <c r="M33" s="65"/>
      <c r="N33" s="2"/>
      <c r="O33" s="92" t="s">
        <v>687</v>
      </c>
      <c r="P33" s="95" t="s">
        <v>688</v>
      </c>
    </row>
    <row r="34" spans="1:16" ht="12.75" customHeight="1">
      <c r="A34" s="96" t="s">
        <v>130</v>
      </c>
      <c r="B34" s="94"/>
      <c r="C34" s="94"/>
      <c r="D34" s="94"/>
      <c r="E34" s="94"/>
      <c r="F34" s="94"/>
      <c r="G34" s="94"/>
      <c r="H34" s="65"/>
      <c r="I34" s="65"/>
      <c r="J34" s="65"/>
      <c r="K34" s="65"/>
      <c r="L34" s="65"/>
      <c r="M34" s="65"/>
      <c r="N34" s="2"/>
      <c r="O34" s="92" t="s">
        <v>689</v>
      </c>
      <c r="P34" s="95" t="s">
        <v>690</v>
      </c>
    </row>
    <row r="35" spans="1:16" ht="12.75" customHeight="1">
      <c r="A35" s="96" t="s">
        <v>133</v>
      </c>
      <c r="B35" s="94"/>
      <c r="C35" s="94"/>
      <c r="D35" s="94"/>
      <c r="E35" s="94"/>
      <c r="F35" s="94"/>
      <c r="G35" s="94"/>
      <c r="H35" s="65"/>
      <c r="I35" s="65"/>
      <c r="J35" s="65"/>
      <c r="K35" s="65"/>
      <c r="L35" s="65"/>
      <c r="M35" s="65"/>
      <c r="N35" s="2"/>
      <c r="O35" s="92" t="s">
        <v>691</v>
      </c>
      <c r="P35" s="95" t="s">
        <v>692</v>
      </c>
    </row>
    <row r="36" spans="1:16" ht="12.75" customHeight="1">
      <c r="A36" s="96" t="s">
        <v>136</v>
      </c>
      <c r="B36" s="94"/>
      <c r="C36" s="94"/>
      <c r="D36" s="94"/>
      <c r="E36" s="94"/>
      <c r="F36" s="94"/>
      <c r="G36" s="94"/>
      <c r="H36" s="65"/>
      <c r="I36" s="65"/>
      <c r="J36" s="65"/>
      <c r="K36" s="65"/>
      <c r="L36" s="65"/>
      <c r="M36" s="65"/>
      <c r="N36" s="2"/>
      <c r="O36" s="92" t="s">
        <v>693</v>
      </c>
      <c r="P36" s="95" t="s">
        <v>694</v>
      </c>
    </row>
    <row r="37" spans="1:16" ht="12.75" customHeight="1">
      <c r="A37" s="96" t="s">
        <v>139</v>
      </c>
      <c r="B37" s="94"/>
      <c r="C37" s="94"/>
      <c r="D37" s="94"/>
      <c r="E37" s="94"/>
      <c r="F37" s="94"/>
      <c r="G37" s="94"/>
      <c r="H37" s="65"/>
      <c r="I37" s="65"/>
      <c r="J37" s="65"/>
      <c r="K37" s="65"/>
      <c r="L37" s="65"/>
      <c r="M37" s="65"/>
      <c r="N37" s="2"/>
      <c r="O37" s="92" t="s">
        <v>695</v>
      </c>
      <c r="P37" s="95" t="s">
        <v>696</v>
      </c>
    </row>
    <row r="38" spans="1:16" ht="12.75" customHeight="1">
      <c r="A38" s="96" t="s">
        <v>142</v>
      </c>
      <c r="B38" s="94"/>
      <c r="C38" s="94"/>
      <c r="D38" s="94"/>
      <c r="E38" s="94"/>
      <c r="F38" s="94"/>
      <c r="G38" s="94"/>
      <c r="H38" s="65"/>
      <c r="I38" s="65"/>
      <c r="J38" s="65"/>
      <c r="K38" s="65"/>
      <c r="L38" s="65"/>
      <c r="M38" s="65"/>
      <c r="N38" s="1"/>
      <c r="O38" s="92" t="s">
        <v>697</v>
      </c>
      <c r="P38" s="95" t="s">
        <v>698</v>
      </c>
    </row>
    <row r="39" spans="1:16" ht="11.25" customHeight="1">
      <c r="A39" s="91" t="s">
        <v>145</v>
      </c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2"/>
      <c r="N39" s="2"/>
      <c r="O39" s="92"/>
      <c r="P39" s="2"/>
    </row>
    <row r="40" spans="1:16" ht="12.75" customHeight="1">
      <c r="A40" s="96" t="s">
        <v>147</v>
      </c>
      <c r="B40" s="94"/>
      <c r="C40" s="94"/>
      <c r="D40" s="94"/>
      <c r="E40" s="94"/>
      <c r="F40" s="94"/>
      <c r="G40" s="94"/>
      <c r="H40" s="65"/>
      <c r="I40" s="65"/>
      <c r="J40" s="65"/>
      <c r="K40" s="65"/>
      <c r="L40" s="65"/>
      <c r="M40" s="65"/>
      <c r="N40" s="2"/>
      <c r="O40" s="92" t="s">
        <v>699</v>
      </c>
      <c r="P40" s="95" t="s">
        <v>700</v>
      </c>
    </row>
    <row r="41" spans="1:16" ht="12.75" customHeight="1">
      <c r="A41" s="96" t="s">
        <v>150</v>
      </c>
      <c r="B41" s="94"/>
      <c r="C41" s="94"/>
      <c r="D41" s="94"/>
      <c r="E41" s="94"/>
      <c r="F41" s="94"/>
      <c r="G41" s="94"/>
      <c r="H41" s="65"/>
      <c r="I41" s="65"/>
      <c r="J41" s="65"/>
      <c r="K41" s="65"/>
      <c r="L41" s="65"/>
      <c r="M41" s="65"/>
      <c r="N41" s="2"/>
      <c r="O41" s="92" t="s">
        <v>701</v>
      </c>
      <c r="P41" s="95" t="s">
        <v>702</v>
      </c>
    </row>
    <row r="42" spans="1:16" ht="12.75" customHeight="1">
      <c r="A42" s="96" t="s">
        <v>153</v>
      </c>
      <c r="B42" s="94"/>
      <c r="C42" s="94"/>
      <c r="D42" s="94"/>
      <c r="E42" s="94"/>
      <c r="F42" s="94"/>
      <c r="G42" s="94"/>
      <c r="H42" s="65"/>
      <c r="I42" s="65"/>
      <c r="J42" s="65"/>
      <c r="K42" s="65"/>
      <c r="L42" s="65"/>
      <c r="M42" s="65"/>
      <c r="N42" s="2"/>
      <c r="O42" s="92" t="s">
        <v>703</v>
      </c>
      <c r="P42" s="95" t="s">
        <v>704</v>
      </c>
    </row>
    <row r="43" spans="1:16" ht="12.75" customHeight="1">
      <c r="A43" s="96" t="s">
        <v>156</v>
      </c>
      <c r="B43" s="94"/>
      <c r="C43" s="94"/>
      <c r="D43" s="94"/>
      <c r="E43" s="94"/>
      <c r="F43" s="94"/>
      <c r="G43" s="94"/>
      <c r="H43" s="65"/>
      <c r="I43" s="65"/>
      <c r="J43" s="65"/>
      <c r="K43" s="65"/>
      <c r="L43" s="65"/>
      <c r="M43" s="65"/>
      <c r="N43" s="2"/>
      <c r="O43" s="92" t="s">
        <v>705</v>
      </c>
      <c r="P43" s="95" t="s">
        <v>706</v>
      </c>
    </row>
    <row r="44" spans="1:16" ht="12.75" customHeight="1">
      <c r="A44" s="96" t="s">
        <v>159</v>
      </c>
      <c r="B44" s="94"/>
      <c r="C44" s="94"/>
      <c r="D44" s="94"/>
      <c r="E44" s="94"/>
      <c r="F44" s="94"/>
      <c r="G44" s="94"/>
      <c r="H44" s="65"/>
      <c r="I44" s="65"/>
      <c r="J44" s="65"/>
      <c r="K44" s="65"/>
      <c r="L44" s="65"/>
      <c r="M44" s="65"/>
      <c r="N44" s="2"/>
      <c r="O44" s="92" t="s">
        <v>707</v>
      </c>
      <c r="P44" s="95" t="s">
        <v>708</v>
      </c>
    </row>
    <row r="45" spans="1:16" ht="12.75" customHeight="1">
      <c r="A45" s="96" t="s">
        <v>162</v>
      </c>
      <c r="B45" s="94"/>
      <c r="C45" s="94"/>
      <c r="D45" s="94"/>
      <c r="E45" s="94"/>
      <c r="F45" s="94"/>
      <c r="G45" s="94"/>
      <c r="H45" s="65"/>
      <c r="I45" s="65"/>
      <c r="J45" s="65"/>
      <c r="K45" s="65"/>
      <c r="L45" s="65"/>
      <c r="M45" s="65"/>
      <c r="N45" s="2"/>
      <c r="O45" s="92" t="s">
        <v>709</v>
      </c>
      <c r="P45" s="95" t="s">
        <v>710</v>
      </c>
    </row>
    <row r="46" spans="1:16" ht="12.75" customHeight="1">
      <c r="A46" s="98" t="s">
        <v>165</v>
      </c>
      <c r="B46" s="94"/>
      <c r="C46" s="94"/>
      <c r="D46" s="94"/>
      <c r="E46" s="94"/>
      <c r="F46" s="94"/>
      <c r="G46" s="94"/>
      <c r="H46" s="65"/>
      <c r="I46" s="65"/>
      <c r="J46" s="65"/>
      <c r="K46" s="65"/>
      <c r="L46" s="65"/>
      <c r="M46" s="65"/>
      <c r="N46" s="2"/>
      <c r="O46" s="92" t="s">
        <v>711</v>
      </c>
      <c r="P46" s="95" t="s">
        <v>712</v>
      </c>
    </row>
    <row r="47" spans="1:16" ht="12.75" customHeight="1">
      <c r="A47" s="98" t="s">
        <v>167</v>
      </c>
      <c r="B47" s="94"/>
      <c r="C47" s="94"/>
      <c r="D47" s="94"/>
      <c r="E47" s="94"/>
      <c r="F47" s="94"/>
      <c r="G47" s="94"/>
      <c r="H47" s="65"/>
      <c r="I47" s="65"/>
      <c r="J47" s="65"/>
      <c r="K47" s="65"/>
      <c r="L47" s="65"/>
      <c r="M47" s="65"/>
      <c r="N47" s="2"/>
      <c r="O47" s="92" t="s">
        <v>713</v>
      </c>
      <c r="P47" s="95" t="s">
        <v>714</v>
      </c>
    </row>
    <row r="48" spans="1:16" ht="11.25" customHeight="1">
      <c r="A48" s="91" t="s">
        <v>169</v>
      </c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2"/>
      <c r="N48" s="2"/>
      <c r="O48" s="92"/>
      <c r="P48" s="2"/>
    </row>
    <row r="49" spans="1:16" ht="12.75" customHeight="1">
      <c r="A49" s="96" t="s">
        <v>171</v>
      </c>
      <c r="B49" s="94"/>
      <c r="C49" s="94"/>
      <c r="D49" s="94"/>
      <c r="E49" s="94"/>
      <c r="F49" s="94"/>
      <c r="G49" s="94"/>
      <c r="H49" s="65"/>
      <c r="I49" s="65"/>
      <c r="J49" s="65"/>
      <c r="K49" s="65"/>
      <c r="L49" s="65"/>
      <c r="M49" s="65"/>
      <c r="N49" s="2"/>
      <c r="O49" s="92" t="s">
        <v>715</v>
      </c>
      <c r="P49" s="95" t="s">
        <v>716</v>
      </c>
    </row>
    <row r="50" spans="1:16" ht="12.75" customHeight="1">
      <c r="A50" s="96" t="s">
        <v>174</v>
      </c>
      <c r="B50" s="94"/>
      <c r="C50" s="94"/>
      <c r="D50" s="94"/>
      <c r="E50" s="94"/>
      <c r="F50" s="94"/>
      <c r="G50" s="94"/>
      <c r="H50" s="65"/>
      <c r="I50" s="65"/>
      <c r="J50" s="65"/>
      <c r="K50" s="65"/>
      <c r="L50" s="65"/>
      <c r="M50" s="65"/>
      <c r="N50" s="2"/>
      <c r="O50" s="92" t="s">
        <v>717</v>
      </c>
      <c r="P50" s="95" t="s">
        <v>718</v>
      </c>
    </row>
    <row r="51" spans="1:16" ht="12.75" customHeight="1">
      <c r="A51" s="96" t="s">
        <v>177</v>
      </c>
      <c r="B51" s="94"/>
      <c r="C51" s="94"/>
      <c r="D51" s="94"/>
      <c r="E51" s="94"/>
      <c r="F51" s="94"/>
      <c r="G51" s="94"/>
      <c r="H51" s="65"/>
      <c r="I51" s="65"/>
      <c r="J51" s="65"/>
      <c r="K51" s="65"/>
      <c r="L51" s="65"/>
      <c r="M51" s="65"/>
      <c r="N51" s="2"/>
      <c r="O51" s="92" t="s">
        <v>719</v>
      </c>
      <c r="P51" s="95" t="s">
        <v>720</v>
      </c>
    </row>
    <row r="52" spans="1:16" ht="12.75" customHeight="1">
      <c r="A52" s="96" t="s">
        <v>180</v>
      </c>
      <c r="B52" s="94"/>
      <c r="C52" s="94"/>
      <c r="D52" s="94"/>
      <c r="E52" s="94"/>
      <c r="F52" s="94"/>
      <c r="G52" s="94"/>
      <c r="H52" s="65"/>
      <c r="I52" s="65"/>
      <c r="J52" s="65"/>
      <c r="K52" s="65"/>
      <c r="L52" s="65"/>
      <c r="M52" s="65"/>
      <c r="N52" s="2"/>
      <c r="O52" s="92" t="s">
        <v>721</v>
      </c>
      <c r="P52" s="95" t="s">
        <v>722</v>
      </c>
    </row>
    <row r="53" spans="1:16" ht="12.75" customHeight="1">
      <c r="A53" s="96" t="s">
        <v>183</v>
      </c>
      <c r="B53" s="94"/>
      <c r="C53" s="94"/>
      <c r="D53" s="94"/>
      <c r="E53" s="94"/>
      <c r="F53" s="94"/>
      <c r="G53" s="94"/>
      <c r="H53" s="65"/>
      <c r="I53" s="65"/>
      <c r="J53" s="65"/>
      <c r="K53" s="65"/>
      <c r="L53" s="65"/>
      <c r="M53" s="65"/>
      <c r="N53" s="2"/>
      <c r="O53" s="92" t="s">
        <v>723</v>
      </c>
      <c r="P53" s="95" t="s">
        <v>724</v>
      </c>
    </row>
    <row r="54" spans="1:16" ht="12.75" customHeight="1">
      <c r="A54" s="96" t="s">
        <v>186</v>
      </c>
      <c r="B54" s="94"/>
      <c r="C54" s="94"/>
      <c r="D54" s="94"/>
      <c r="E54" s="94"/>
      <c r="F54" s="94"/>
      <c r="G54" s="94"/>
      <c r="H54" s="65"/>
      <c r="I54" s="65"/>
      <c r="J54" s="65"/>
      <c r="K54" s="65"/>
      <c r="L54" s="65"/>
      <c r="M54" s="65"/>
      <c r="N54" s="2"/>
      <c r="O54" s="92" t="s">
        <v>725</v>
      </c>
      <c r="P54" s="95" t="s">
        <v>726</v>
      </c>
    </row>
    <row r="55" spans="1:16" ht="12.75" customHeight="1">
      <c r="A55" s="96" t="s">
        <v>189</v>
      </c>
      <c r="B55" s="94"/>
      <c r="C55" s="94"/>
      <c r="D55" s="94"/>
      <c r="E55" s="94"/>
      <c r="F55" s="94"/>
      <c r="G55" s="94"/>
      <c r="H55" s="65"/>
      <c r="I55" s="65"/>
      <c r="J55" s="65"/>
      <c r="K55" s="65"/>
      <c r="L55" s="65"/>
      <c r="M55" s="65"/>
      <c r="N55" s="2"/>
      <c r="O55" s="92" t="s">
        <v>727</v>
      </c>
      <c r="P55" s="95" t="s">
        <v>728</v>
      </c>
    </row>
    <row r="56" spans="1:16" ht="12.75" customHeight="1">
      <c r="A56" s="96" t="s">
        <v>192</v>
      </c>
      <c r="B56" s="94"/>
      <c r="C56" s="94"/>
      <c r="D56" s="94"/>
      <c r="E56" s="94"/>
      <c r="F56" s="94"/>
      <c r="G56" s="94"/>
      <c r="H56" s="65"/>
      <c r="I56" s="65"/>
      <c r="J56" s="65"/>
      <c r="K56" s="65"/>
      <c r="L56" s="65"/>
      <c r="M56" s="65"/>
      <c r="N56" s="2"/>
      <c r="O56" s="92" t="s">
        <v>729</v>
      </c>
      <c r="P56" s="95" t="s">
        <v>730</v>
      </c>
    </row>
    <row r="57" spans="1:16" ht="11.25" customHeight="1">
      <c r="A57" s="96" t="s">
        <v>195</v>
      </c>
      <c r="B57" s="94"/>
      <c r="C57" s="94"/>
      <c r="D57" s="94"/>
      <c r="E57" s="94"/>
      <c r="F57" s="94"/>
      <c r="G57" s="94"/>
      <c r="H57" s="65"/>
      <c r="I57" s="65"/>
      <c r="J57" s="65"/>
      <c r="K57" s="65"/>
      <c r="L57" s="65"/>
      <c r="M57" s="65"/>
      <c r="N57" s="2"/>
      <c r="O57" s="92" t="s">
        <v>731</v>
      </c>
      <c r="P57" s="95" t="s">
        <v>732</v>
      </c>
    </row>
    <row r="58" spans="1:16" ht="12.75" customHeight="1">
      <c r="A58" s="96" t="s">
        <v>198</v>
      </c>
      <c r="B58" s="94"/>
      <c r="C58" s="94"/>
      <c r="D58" s="94"/>
      <c r="E58" s="94"/>
      <c r="F58" s="94"/>
      <c r="G58" s="94"/>
      <c r="H58" s="65"/>
      <c r="I58" s="65"/>
      <c r="J58" s="65"/>
      <c r="K58" s="65"/>
      <c r="L58" s="65"/>
      <c r="M58" s="65"/>
      <c r="N58" s="2"/>
      <c r="O58" s="92" t="s">
        <v>733</v>
      </c>
      <c r="P58" s="95" t="s">
        <v>734</v>
      </c>
    </row>
    <row r="59" spans="1:16" ht="11.25" customHeight="1">
      <c r="A59" s="96" t="s">
        <v>201</v>
      </c>
      <c r="B59" s="94"/>
      <c r="C59" s="94"/>
      <c r="D59" s="94"/>
      <c r="E59" s="94"/>
      <c r="F59" s="94"/>
      <c r="G59" s="94"/>
      <c r="H59" s="65"/>
      <c r="I59" s="65"/>
      <c r="J59" s="65"/>
      <c r="K59" s="65"/>
      <c r="L59" s="65"/>
      <c r="M59" s="65"/>
      <c r="N59" s="2"/>
      <c r="O59" s="92" t="s">
        <v>735</v>
      </c>
      <c r="P59" s="95" t="s">
        <v>736</v>
      </c>
    </row>
    <row r="60" spans="1:16" ht="12.75" customHeight="1">
      <c r="A60" s="96" t="s">
        <v>204</v>
      </c>
      <c r="B60" s="94"/>
      <c r="C60" s="94"/>
      <c r="D60" s="94"/>
      <c r="E60" s="94"/>
      <c r="F60" s="94"/>
      <c r="G60" s="94"/>
      <c r="H60" s="65"/>
      <c r="I60" s="65"/>
      <c r="J60" s="65"/>
      <c r="K60" s="65"/>
      <c r="L60" s="65"/>
      <c r="M60" s="65"/>
      <c r="N60" s="2"/>
      <c r="O60" s="92" t="s">
        <v>737</v>
      </c>
      <c r="P60" s="95" t="s">
        <v>738</v>
      </c>
    </row>
    <row r="61" spans="1:16" ht="11.25" customHeight="1">
      <c r="A61" s="91" t="s">
        <v>207</v>
      </c>
      <c r="B61" s="160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2"/>
      <c r="N61" s="2"/>
      <c r="O61" s="92"/>
      <c r="P61" s="2"/>
    </row>
    <row r="62" spans="1:16" ht="12.75" customHeight="1">
      <c r="A62" s="96" t="s">
        <v>209</v>
      </c>
      <c r="B62" s="94"/>
      <c r="C62" s="94"/>
      <c r="D62" s="94"/>
      <c r="E62" s="94"/>
      <c r="F62" s="94"/>
      <c r="G62" s="94"/>
      <c r="H62" s="65"/>
      <c r="I62" s="65"/>
      <c r="J62" s="65"/>
      <c r="K62" s="65"/>
      <c r="L62" s="65"/>
      <c r="M62" s="65"/>
      <c r="N62" s="53"/>
      <c r="O62" s="92" t="s">
        <v>739</v>
      </c>
      <c r="P62" s="95" t="s">
        <v>740</v>
      </c>
    </row>
    <row r="63" spans="1:16" ht="12.75" customHeight="1">
      <c r="A63" s="96" t="s">
        <v>213</v>
      </c>
      <c r="B63" s="94"/>
      <c r="C63" s="94"/>
      <c r="D63" s="94"/>
      <c r="E63" s="94"/>
      <c r="F63" s="94"/>
      <c r="G63" s="94"/>
      <c r="H63" s="65"/>
      <c r="I63" s="65"/>
      <c r="J63" s="65"/>
      <c r="K63" s="65"/>
      <c r="L63" s="65"/>
      <c r="M63" s="65"/>
      <c r="N63" s="53"/>
      <c r="O63" s="92" t="s">
        <v>741</v>
      </c>
      <c r="P63" s="95" t="s">
        <v>742</v>
      </c>
    </row>
    <row r="64" spans="1:16" ht="12.75" customHeight="1">
      <c r="A64" s="96" t="s">
        <v>217</v>
      </c>
      <c r="B64" s="94"/>
      <c r="C64" s="94"/>
      <c r="D64" s="94"/>
      <c r="E64" s="94"/>
      <c r="F64" s="94"/>
      <c r="G64" s="94"/>
      <c r="H64" s="65"/>
      <c r="I64" s="65"/>
      <c r="J64" s="65"/>
      <c r="K64" s="65"/>
      <c r="L64" s="65"/>
      <c r="M64" s="65"/>
      <c r="N64" s="53"/>
      <c r="O64" s="92" t="s">
        <v>743</v>
      </c>
      <c r="P64" s="95" t="s">
        <v>744</v>
      </c>
    </row>
    <row r="65" spans="1:16" ht="12.75" customHeight="1">
      <c r="A65" s="96" t="s">
        <v>221</v>
      </c>
      <c r="B65" s="94"/>
      <c r="C65" s="94"/>
      <c r="D65" s="94"/>
      <c r="E65" s="94"/>
      <c r="F65" s="94"/>
      <c r="G65" s="94"/>
      <c r="H65" s="65"/>
      <c r="I65" s="65"/>
      <c r="J65" s="65"/>
      <c r="K65" s="65"/>
      <c r="L65" s="65"/>
      <c r="M65" s="65"/>
      <c r="N65" s="53"/>
      <c r="O65" s="92" t="s">
        <v>745</v>
      </c>
      <c r="P65" s="95" t="s">
        <v>746</v>
      </c>
    </row>
    <row r="66" spans="1:16" ht="12.75" customHeight="1">
      <c r="A66" s="96" t="s">
        <v>225</v>
      </c>
      <c r="B66" s="94"/>
      <c r="C66" s="94"/>
      <c r="D66" s="94"/>
      <c r="E66" s="94"/>
      <c r="F66" s="94"/>
      <c r="G66" s="94"/>
      <c r="H66" s="65"/>
      <c r="I66" s="65"/>
      <c r="J66" s="65"/>
      <c r="K66" s="65"/>
      <c r="L66" s="65"/>
      <c r="M66" s="65"/>
      <c r="N66" s="53"/>
      <c r="O66" s="92" t="s">
        <v>747</v>
      </c>
      <c r="P66" s="95" t="s">
        <v>748</v>
      </c>
    </row>
    <row r="67" spans="1:16" ht="12.75" customHeight="1">
      <c r="A67" s="96" t="s">
        <v>229</v>
      </c>
      <c r="B67" s="94"/>
      <c r="C67" s="94"/>
      <c r="D67" s="94"/>
      <c r="E67" s="94"/>
      <c r="F67" s="94"/>
      <c r="G67" s="94"/>
      <c r="H67" s="65"/>
      <c r="I67" s="65"/>
      <c r="J67" s="65"/>
      <c r="K67" s="65"/>
      <c r="L67" s="65"/>
      <c r="M67" s="65"/>
      <c r="N67" s="53"/>
      <c r="O67" s="92" t="s">
        <v>749</v>
      </c>
      <c r="P67" s="95" t="s">
        <v>750</v>
      </c>
    </row>
    <row r="68" spans="1:16" ht="12.75" customHeight="1">
      <c r="A68" s="96" t="s">
        <v>233</v>
      </c>
      <c r="B68" s="94"/>
      <c r="C68" s="94"/>
      <c r="D68" s="94"/>
      <c r="E68" s="94"/>
      <c r="F68" s="94"/>
      <c r="G68" s="94"/>
      <c r="H68" s="65"/>
      <c r="I68" s="65"/>
      <c r="J68" s="65"/>
      <c r="K68" s="65"/>
      <c r="L68" s="65"/>
      <c r="M68" s="65"/>
      <c r="N68" s="53"/>
      <c r="O68" s="92" t="s">
        <v>751</v>
      </c>
      <c r="P68" s="95" t="s">
        <v>752</v>
      </c>
    </row>
    <row r="69" spans="1:16" ht="12.75" customHeight="1">
      <c r="A69" s="96" t="s">
        <v>237</v>
      </c>
      <c r="B69" s="94"/>
      <c r="C69" s="94"/>
      <c r="D69" s="94"/>
      <c r="E69" s="94"/>
      <c r="F69" s="94"/>
      <c r="G69" s="94"/>
      <c r="H69" s="65"/>
      <c r="I69" s="65"/>
      <c r="J69" s="65"/>
      <c r="K69" s="65"/>
      <c r="L69" s="65"/>
      <c r="M69" s="65"/>
      <c r="N69" s="53"/>
      <c r="O69" s="92" t="s">
        <v>753</v>
      </c>
      <c r="P69" s="95" t="s">
        <v>754</v>
      </c>
    </row>
    <row r="70" spans="1:16" ht="12.75" customHeight="1">
      <c r="A70" s="96" t="s">
        <v>241</v>
      </c>
      <c r="B70" s="94"/>
      <c r="C70" s="94"/>
      <c r="D70" s="94"/>
      <c r="E70" s="94"/>
      <c r="F70" s="94"/>
      <c r="G70" s="94"/>
      <c r="H70" s="65"/>
      <c r="I70" s="65"/>
      <c r="J70" s="65"/>
      <c r="K70" s="65"/>
      <c r="L70" s="65"/>
      <c r="M70" s="65"/>
      <c r="N70" s="53"/>
      <c r="O70" s="92" t="s">
        <v>755</v>
      </c>
      <c r="P70" s="95" t="s">
        <v>756</v>
      </c>
    </row>
    <row r="71" spans="1:16" ht="12.75" customHeight="1">
      <c r="A71" s="99" t="s">
        <v>245</v>
      </c>
      <c r="B71" s="94"/>
      <c r="C71" s="94"/>
      <c r="D71" s="94"/>
      <c r="E71" s="94"/>
      <c r="F71" s="94"/>
      <c r="G71" s="94"/>
      <c r="H71" s="65"/>
      <c r="I71" s="65"/>
      <c r="J71" s="65"/>
      <c r="K71" s="65"/>
      <c r="L71" s="65"/>
      <c r="M71" s="65"/>
      <c r="N71" s="53"/>
      <c r="O71" s="92" t="s">
        <v>757</v>
      </c>
      <c r="P71" s="95" t="s">
        <v>758</v>
      </c>
    </row>
    <row r="72" spans="1:16" ht="12.75" customHeight="1">
      <c r="A72" s="99" t="s">
        <v>249</v>
      </c>
      <c r="B72" s="94"/>
      <c r="C72" s="94"/>
      <c r="D72" s="94"/>
      <c r="E72" s="94"/>
      <c r="F72" s="94"/>
      <c r="G72" s="94"/>
      <c r="H72" s="65"/>
      <c r="I72" s="65"/>
      <c r="J72" s="65"/>
      <c r="K72" s="65"/>
      <c r="L72" s="65"/>
      <c r="M72" s="65"/>
      <c r="N72" s="53"/>
      <c r="O72" s="92" t="s">
        <v>759</v>
      </c>
      <c r="P72" s="95" t="s">
        <v>760</v>
      </c>
    </row>
    <row r="73" spans="1:16" ht="12.75" customHeight="1">
      <c r="A73" s="96" t="s">
        <v>253</v>
      </c>
      <c r="B73" s="94"/>
      <c r="C73" s="94"/>
      <c r="D73" s="94"/>
      <c r="E73" s="94"/>
      <c r="F73" s="94"/>
      <c r="G73" s="94"/>
      <c r="H73" s="65"/>
      <c r="I73" s="65"/>
      <c r="J73" s="65"/>
      <c r="K73" s="65"/>
      <c r="L73" s="65"/>
      <c r="M73" s="65"/>
      <c r="N73" s="53"/>
      <c r="O73" s="92" t="s">
        <v>761</v>
      </c>
      <c r="P73" s="95" t="s">
        <v>762</v>
      </c>
    </row>
    <row r="74" spans="1:16" ht="12.75" customHeight="1">
      <c r="A74" s="96" t="s">
        <v>257</v>
      </c>
      <c r="B74" s="94"/>
      <c r="C74" s="94"/>
      <c r="D74" s="94"/>
      <c r="E74" s="94"/>
      <c r="F74" s="94"/>
      <c r="G74" s="94"/>
      <c r="H74" s="65"/>
      <c r="I74" s="65"/>
      <c r="J74" s="65"/>
      <c r="K74" s="65"/>
      <c r="L74" s="65"/>
      <c r="M74" s="65"/>
      <c r="N74" s="53"/>
      <c r="O74" s="92" t="s">
        <v>763</v>
      </c>
      <c r="P74" s="95" t="s">
        <v>764</v>
      </c>
    </row>
    <row r="75" spans="1:16" ht="12.75" customHeight="1">
      <c r="A75" s="93" t="s">
        <v>261</v>
      </c>
      <c r="B75" s="94"/>
      <c r="C75" s="94"/>
      <c r="D75" s="94"/>
      <c r="E75" s="94"/>
      <c r="F75" s="94"/>
      <c r="G75" s="94"/>
      <c r="H75" s="65"/>
      <c r="I75" s="65"/>
      <c r="J75" s="65"/>
      <c r="K75" s="65"/>
      <c r="L75" s="65"/>
      <c r="M75" s="65"/>
      <c r="N75" s="53"/>
      <c r="O75" s="92" t="s">
        <v>765</v>
      </c>
      <c r="P75" s="100" t="s">
        <v>766</v>
      </c>
    </row>
    <row r="76" spans="1:16" ht="12.75" customHeight="1">
      <c r="A76" s="96" t="s">
        <v>265</v>
      </c>
      <c r="B76" s="94"/>
      <c r="C76" s="94"/>
      <c r="D76" s="94"/>
      <c r="E76" s="94"/>
      <c r="F76" s="94"/>
      <c r="G76" s="94"/>
      <c r="H76" s="65"/>
      <c r="I76" s="65"/>
      <c r="J76" s="65"/>
      <c r="K76" s="65"/>
      <c r="L76" s="65"/>
      <c r="M76" s="65"/>
      <c r="N76" s="53"/>
      <c r="O76" s="92" t="s">
        <v>767</v>
      </c>
      <c r="P76" s="100" t="s">
        <v>768</v>
      </c>
    </row>
    <row r="77" spans="1:16" ht="12.75" customHeight="1">
      <c r="A77" s="96" t="s">
        <v>269</v>
      </c>
      <c r="B77" s="94"/>
      <c r="C77" s="94"/>
      <c r="D77" s="94"/>
      <c r="E77" s="94"/>
      <c r="F77" s="94"/>
      <c r="G77" s="94"/>
      <c r="H77" s="65"/>
      <c r="I77" s="65"/>
      <c r="J77" s="65"/>
      <c r="K77" s="65"/>
      <c r="L77" s="65"/>
      <c r="M77" s="65"/>
      <c r="N77" s="53"/>
      <c r="O77" s="92" t="s">
        <v>769</v>
      </c>
      <c r="P77" s="95" t="s">
        <v>770</v>
      </c>
    </row>
    <row r="78" spans="1:16" ht="12.75" customHeight="1">
      <c r="A78" s="96" t="s">
        <v>272</v>
      </c>
      <c r="B78" s="94"/>
      <c r="C78" s="94"/>
      <c r="D78" s="94"/>
      <c r="E78" s="94"/>
      <c r="F78" s="94"/>
      <c r="G78" s="94"/>
      <c r="H78" s="65"/>
      <c r="I78" s="65"/>
      <c r="J78" s="65"/>
      <c r="K78" s="65"/>
      <c r="L78" s="65"/>
      <c r="M78" s="65"/>
      <c r="N78" s="53"/>
      <c r="O78" s="92" t="s">
        <v>771</v>
      </c>
      <c r="P78" s="95" t="s">
        <v>772</v>
      </c>
    </row>
    <row r="79" spans="1:16" ht="12.75" customHeight="1">
      <c r="A79" s="96" t="s">
        <v>275</v>
      </c>
      <c r="B79" s="94"/>
      <c r="C79" s="94"/>
      <c r="D79" s="94"/>
      <c r="E79" s="94"/>
      <c r="F79" s="94"/>
      <c r="G79" s="94"/>
      <c r="H79" s="65"/>
      <c r="I79" s="65"/>
      <c r="J79" s="65"/>
      <c r="K79" s="65"/>
      <c r="L79" s="65"/>
      <c r="M79" s="65"/>
      <c r="N79" s="53"/>
      <c r="O79" s="92" t="s">
        <v>773</v>
      </c>
      <c r="P79" s="100" t="s">
        <v>774</v>
      </c>
    </row>
    <row r="80" spans="1:16" ht="12.75" customHeight="1">
      <c r="A80" s="96" t="s">
        <v>279</v>
      </c>
      <c r="B80" s="94"/>
      <c r="C80" s="94"/>
      <c r="D80" s="94"/>
      <c r="E80" s="94"/>
      <c r="F80" s="94"/>
      <c r="G80" s="94"/>
      <c r="H80" s="65"/>
      <c r="I80" s="65"/>
      <c r="J80" s="65"/>
      <c r="K80" s="65"/>
      <c r="L80" s="65"/>
      <c r="M80" s="65"/>
      <c r="N80" s="53"/>
      <c r="O80" s="92" t="s">
        <v>775</v>
      </c>
      <c r="P80" s="100" t="s">
        <v>776</v>
      </c>
    </row>
    <row r="81" spans="1:16" ht="12.75" customHeight="1">
      <c r="A81" s="96" t="s">
        <v>283</v>
      </c>
      <c r="B81" s="94"/>
      <c r="C81" s="94"/>
      <c r="D81" s="94"/>
      <c r="E81" s="94"/>
      <c r="F81" s="94"/>
      <c r="G81" s="94"/>
      <c r="H81" s="65"/>
      <c r="I81" s="65"/>
      <c r="J81" s="65"/>
      <c r="K81" s="65"/>
      <c r="L81" s="65"/>
      <c r="M81" s="65"/>
      <c r="N81" s="53"/>
      <c r="O81" s="92" t="s">
        <v>777</v>
      </c>
      <c r="P81" s="95" t="s">
        <v>778</v>
      </c>
    </row>
    <row r="82" spans="1:16" ht="12.75" customHeight="1">
      <c r="A82" s="96" t="s">
        <v>287</v>
      </c>
      <c r="B82" s="94"/>
      <c r="C82" s="94"/>
      <c r="D82" s="94"/>
      <c r="E82" s="94"/>
      <c r="F82" s="94"/>
      <c r="G82" s="94"/>
      <c r="H82" s="65"/>
      <c r="I82" s="65"/>
      <c r="J82" s="65"/>
      <c r="K82" s="65"/>
      <c r="L82" s="65"/>
      <c r="M82" s="65"/>
      <c r="N82" s="53"/>
      <c r="O82" s="92" t="s">
        <v>779</v>
      </c>
      <c r="P82" s="95" t="s">
        <v>780</v>
      </c>
    </row>
    <row r="83" spans="1:16" ht="11.25" customHeight="1">
      <c r="A83" s="91" t="s">
        <v>291</v>
      </c>
      <c r="B83" s="16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2"/>
      <c r="N83" s="53"/>
      <c r="O83" s="92"/>
      <c r="P83" s="101"/>
    </row>
    <row r="84" spans="1:16" ht="12.75" customHeight="1">
      <c r="A84" s="96" t="s">
        <v>293</v>
      </c>
      <c r="B84" s="94"/>
      <c r="C84" s="94"/>
      <c r="D84" s="94"/>
      <c r="E84" s="94"/>
      <c r="F84" s="94"/>
      <c r="G84" s="94"/>
      <c r="H84" s="65"/>
      <c r="I84" s="65"/>
      <c r="J84" s="65"/>
      <c r="K84" s="65"/>
      <c r="L84" s="65"/>
      <c r="M84" s="65"/>
      <c r="N84" s="53"/>
      <c r="O84" s="92" t="s">
        <v>781</v>
      </c>
      <c r="P84" s="95" t="s">
        <v>782</v>
      </c>
    </row>
    <row r="85" spans="1:16" ht="12.75" customHeight="1">
      <c r="A85" s="96" t="s">
        <v>297</v>
      </c>
      <c r="B85" s="94"/>
      <c r="C85" s="94"/>
      <c r="D85" s="94"/>
      <c r="E85" s="94"/>
      <c r="F85" s="94"/>
      <c r="G85" s="94"/>
      <c r="H85" s="65"/>
      <c r="I85" s="65"/>
      <c r="J85" s="65"/>
      <c r="K85" s="65"/>
      <c r="L85" s="65"/>
      <c r="M85" s="65"/>
      <c r="N85" s="1"/>
      <c r="O85" s="92" t="s">
        <v>783</v>
      </c>
      <c r="P85" s="95" t="s">
        <v>784</v>
      </c>
    </row>
    <row r="86" spans="1:16" ht="12.75" customHeight="1">
      <c r="A86" s="96" t="s">
        <v>301</v>
      </c>
      <c r="B86" s="94"/>
      <c r="C86" s="94"/>
      <c r="D86" s="94"/>
      <c r="E86" s="94"/>
      <c r="F86" s="94"/>
      <c r="G86" s="94"/>
      <c r="H86" s="65"/>
      <c r="I86" s="65"/>
      <c r="J86" s="65"/>
      <c r="K86" s="65"/>
      <c r="L86" s="65"/>
      <c r="M86" s="65"/>
      <c r="N86" s="53"/>
      <c r="O86" s="92" t="s">
        <v>785</v>
      </c>
      <c r="P86" s="95" t="s">
        <v>786</v>
      </c>
    </row>
    <row r="87" spans="1:16" ht="12.75" customHeight="1">
      <c r="A87" s="96" t="s">
        <v>305</v>
      </c>
      <c r="B87" s="94"/>
      <c r="C87" s="94"/>
      <c r="D87" s="94"/>
      <c r="E87" s="94"/>
      <c r="F87" s="94"/>
      <c r="G87" s="94"/>
      <c r="H87" s="65"/>
      <c r="I87" s="65"/>
      <c r="J87" s="65"/>
      <c r="K87" s="65"/>
      <c r="L87" s="65"/>
      <c r="M87" s="65"/>
      <c r="N87" s="53"/>
      <c r="O87" s="92" t="s">
        <v>787</v>
      </c>
      <c r="P87" s="95" t="s">
        <v>788</v>
      </c>
    </row>
    <row r="88" spans="1:16" ht="12.75" customHeight="1">
      <c r="A88" s="96" t="s">
        <v>309</v>
      </c>
      <c r="B88" s="94"/>
      <c r="C88" s="94"/>
      <c r="D88" s="94"/>
      <c r="E88" s="94"/>
      <c r="F88" s="94"/>
      <c r="G88" s="94"/>
      <c r="H88" s="65"/>
      <c r="I88" s="65"/>
      <c r="J88" s="65"/>
      <c r="K88" s="65"/>
      <c r="L88" s="65"/>
      <c r="M88" s="65"/>
      <c r="N88" s="53"/>
      <c r="O88" s="92" t="s">
        <v>789</v>
      </c>
      <c r="P88" s="95" t="s">
        <v>790</v>
      </c>
    </row>
    <row r="89" spans="1:16" ht="12.75" customHeight="1">
      <c r="A89" s="96" t="s">
        <v>313</v>
      </c>
      <c r="B89" s="94"/>
      <c r="C89" s="94"/>
      <c r="D89" s="94"/>
      <c r="E89" s="94"/>
      <c r="F89" s="94"/>
      <c r="G89" s="94"/>
      <c r="H89" s="65"/>
      <c r="I89" s="65"/>
      <c r="J89" s="65"/>
      <c r="K89" s="65"/>
      <c r="L89" s="65"/>
      <c r="M89" s="65"/>
      <c r="N89" s="53"/>
      <c r="O89" s="92" t="s">
        <v>791</v>
      </c>
      <c r="P89" s="95" t="s">
        <v>792</v>
      </c>
    </row>
    <row r="90" spans="1:16" ht="12.75" customHeight="1">
      <c r="A90" s="96" t="s">
        <v>317</v>
      </c>
      <c r="B90" s="94"/>
      <c r="C90" s="94"/>
      <c r="D90" s="94"/>
      <c r="E90" s="94"/>
      <c r="F90" s="94"/>
      <c r="G90" s="94"/>
      <c r="H90" s="65"/>
      <c r="I90" s="65"/>
      <c r="J90" s="65"/>
      <c r="K90" s="65"/>
      <c r="L90" s="65"/>
      <c r="M90" s="65"/>
      <c r="N90" s="53"/>
      <c r="O90" s="92" t="s">
        <v>793</v>
      </c>
      <c r="P90" s="95" t="s">
        <v>794</v>
      </c>
    </row>
    <row r="91" spans="1:16" ht="12.75" customHeight="1">
      <c r="A91" s="96" t="s">
        <v>321</v>
      </c>
      <c r="B91" s="94"/>
      <c r="C91" s="94"/>
      <c r="D91" s="94"/>
      <c r="E91" s="94"/>
      <c r="F91" s="94"/>
      <c r="G91" s="94"/>
      <c r="H91" s="65"/>
      <c r="I91" s="65"/>
      <c r="J91" s="65"/>
      <c r="K91" s="65"/>
      <c r="L91" s="65"/>
      <c r="M91" s="65"/>
      <c r="N91" s="53"/>
      <c r="O91" s="92" t="s">
        <v>795</v>
      </c>
      <c r="P91" s="95" t="s">
        <v>796</v>
      </c>
    </row>
    <row r="92" spans="1:16" ht="12.75" customHeight="1">
      <c r="A92" s="96" t="s">
        <v>325</v>
      </c>
      <c r="B92" s="94"/>
      <c r="C92" s="94"/>
      <c r="D92" s="94"/>
      <c r="E92" s="94"/>
      <c r="F92" s="94"/>
      <c r="G92" s="94"/>
      <c r="H92" s="65"/>
      <c r="I92" s="65"/>
      <c r="J92" s="65"/>
      <c r="K92" s="65"/>
      <c r="L92" s="65"/>
      <c r="M92" s="65"/>
      <c r="N92" s="53"/>
      <c r="O92" s="92" t="s">
        <v>797</v>
      </c>
      <c r="P92" s="95" t="s">
        <v>798</v>
      </c>
    </row>
    <row r="93" spans="1:16" ht="12.75" customHeight="1">
      <c r="A93" s="96" t="s">
        <v>329</v>
      </c>
      <c r="B93" s="94"/>
      <c r="C93" s="94"/>
      <c r="D93" s="94"/>
      <c r="E93" s="94"/>
      <c r="F93" s="94"/>
      <c r="G93" s="94"/>
      <c r="H93" s="65"/>
      <c r="I93" s="65"/>
      <c r="J93" s="65"/>
      <c r="K93" s="65"/>
      <c r="L93" s="65"/>
      <c r="M93" s="65"/>
      <c r="N93" s="53"/>
      <c r="O93" s="92" t="s">
        <v>799</v>
      </c>
      <c r="P93" s="95" t="s">
        <v>800</v>
      </c>
    </row>
    <row r="94" spans="1:16" ht="12.75" customHeight="1">
      <c r="A94" s="96" t="s">
        <v>333</v>
      </c>
      <c r="B94" s="94"/>
      <c r="C94" s="94"/>
      <c r="D94" s="94"/>
      <c r="E94" s="94"/>
      <c r="F94" s="94"/>
      <c r="G94" s="94"/>
      <c r="H94" s="65"/>
      <c r="I94" s="65"/>
      <c r="J94" s="65"/>
      <c r="K94" s="65"/>
      <c r="L94" s="65"/>
      <c r="M94" s="65"/>
      <c r="N94" s="53"/>
      <c r="O94" s="92" t="s">
        <v>801</v>
      </c>
      <c r="P94" s="95" t="s">
        <v>802</v>
      </c>
    </row>
    <row r="95" spans="1:16" ht="12.75" customHeight="1">
      <c r="A95" s="96" t="s">
        <v>337</v>
      </c>
      <c r="B95" s="94"/>
      <c r="C95" s="94"/>
      <c r="D95" s="94"/>
      <c r="E95" s="94"/>
      <c r="F95" s="94"/>
      <c r="G95" s="94"/>
      <c r="H95" s="65"/>
      <c r="I95" s="65"/>
      <c r="J95" s="65"/>
      <c r="K95" s="65"/>
      <c r="L95" s="65"/>
      <c r="M95" s="65"/>
      <c r="N95" s="53"/>
      <c r="O95" s="92" t="s">
        <v>803</v>
      </c>
      <c r="P95" s="95" t="s">
        <v>804</v>
      </c>
    </row>
    <row r="96" spans="1:16" ht="12.75" customHeight="1">
      <c r="A96" s="96" t="s">
        <v>341</v>
      </c>
      <c r="B96" s="94"/>
      <c r="C96" s="94"/>
      <c r="D96" s="94"/>
      <c r="E96" s="94"/>
      <c r="F96" s="94"/>
      <c r="G96" s="94"/>
      <c r="H96" s="65"/>
      <c r="I96" s="65"/>
      <c r="J96" s="65"/>
      <c r="K96" s="65"/>
      <c r="L96" s="65"/>
      <c r="M96" s="65"/>
      <c r="N96" s="53"/>
      <c r="O96" s="92" t="s">
        <v>805</v>
      </c>
      <c r="P96" s="95" t="s">
        <v>806</v>
      </c>
    </row>
    <row r="97" spans="1:16" ht="12.75" customHeight="1">
      <c r="A97" s="96" t="s">
        <v>345</v>
      </c>
      <c r="B97" s="94"/>
      <c r="C97" s="94"/>
      <c r="D97" s="94"/>
      <c r="E97" s="94"/>
      <c r="F97" s="94"/>
      <c r="G97" s="94"/>
      <c r="H97" s="65"/>
      <c r="I97" s="65"/>
      <c r="J97" s="65"/>
      <c r="K97" s="65"/>
      <c r="L97" s="65"/>
      <c r="M97" s="65"/>
      <c r="N97" s="53"/>
      <c r="O97" s="92" t="s">
        <v>807</v>
      </c>
      <c r="P97" s="95" t="s">
        <v>808</v>
      </c>
    </row>
    <row r="98" spans="1:16" ht="12.75" customHeight="1">
      <c r="A98" s="96" t="s">
        <v>349</v>
      </c>
      <c r="B98" s="94"/>
      <c r="C98" s="94"/>
      <c r="D98" s="94"/>
      <c r="E98" s="94"/>
      <c r="F98" s="94"/>
      <c r="G98" s="94"/>
      <c r="H98" s="65"/>
      <c r="I98" s="65"/>
      <c r="J98" s="65"/>
      <c r="K98" s="65"/>
      <c r="L98" s="65"/>
      <c r="M98" s="65"/>
      <c r="N98" s="53"/>
      <c r="O98" s="92" t="s">
        <v>809</v>
      </c>
      <c r="P98" s="95" t="s">
        <v>810</v>
      </c>
    </row>
    <row r="99" spans="1:16" ht="12.75" customHeight="1">
      <c r="A99" s="96" t="s">
        <v>353</v>
      </c>
      <c r="B99" s="94"/>
      <c r="C99" s="94"/>
      <c r="D99" s="94"/>
      <c r="E99" s="94"/>
      <c r="F99" s="94"/>
      <c r="G99" s="94"/>
      <c r="H99" s="65"/>
      <c r="I99" s="65"/>
      <c r="J99" s="65"/>
      <c r="K99" s="65"/>
      <c r="L99" s="65"/>
      <c r="M99" s="65"/>
      <c r="N99" s="53"/>
      <c r="O99" s="92" t="s">
        <v>811</v>
      </c>
      <c r="P99" s="95" t="s">
        <v>812</v>
      </c>
    </row>
    <row r="100" spans="1:16" ht="12.75" customHeight="1">
      <c r="A100" s="96" t="s">
        <v>357</v>
      </c>
      <c r="B100" s="94"/>
      <c r="C100" s="94"/>
      <c r="D100" s="94"/>
      <c r="E100" s="94"/>
      <c r="F100" s="94"/>
      <c r="G100" s="94"/>
      <c r="H100" s="65"/>
      <c r="I100" s="65"/>
      <c r="J100" s="65"/>
      <c r="K100" s="65"/>
      <c r="L100" s="65"/>
      <c r="M100" s="65"/>
      <c r="N100" s="53"/>
      <c r="O100" s="92" t="s">
        <v>813</v>
      </c>
      <c r="P100" s="95" t="s">
        <v>814</v>
      </c>
    </row>
    <row r="101" spans="1:16" ht="12.75" customHeight="1">
      <c r="A101" s="96" t="s">
        <v>361</v>
      </c>
      <c r="B101" s="94"/>
      <c r="C101" s="94"/>
      <c r="D101" s="94"/>
      <c r="E101" s="94"/>
      <c r="F101" s="94"/>
      <c r="G101" s="94"/>
      <c r="H101" s="65"/>
      <c r="I101" s="65"/>
      <c r="J101" s="65"/>
      <c r="K101" s="65"/>
      <c r="L101" s="65"/>
      <c r="M101" s="65"/>
      <c r="N101" s="53"/>
      <c r="O101" s="92" t="s">
        <v>815</v>
      </c>
      <c r="P101" s="95" t="s">
        <v>816</v>
      </c>
    </row>
    <row r="102" spans="1:16" ht="12.75" customHeight="1">
      <c r="A102" s="96" t="s">
        <v>365</v>
      </c>
      <c r="B102" s="94"/>
      <c r="C102" s="94"/>
      <c r="D102" s="94"/>
      <c r="E102" s="94"/>
      <c r="F102" s="94"/>
      <c r="G102" s="94"/>
      <c r="H102" s="65"/>
      <c r="I102" s="65"/>
      <c r="J102" s="65"/>
      <c r="K102" s="65"/>
      <c r="L102" s="65"/>
      <c r="M102" s="65"/>
      <c r="N102" s="53"/>
      <c r="O102" s="92" t="s">
        <v>817</v>
      </c>
      <c r="P102" s="95" t="s">
        <v>818</v>
      </c>
    </row>
    <row r="103" spans="1:16" ht="12.75" customHeight="1">
      <c r="A103" s="97" t="s">
        <v>369</v>
      </c>
      <c r="B103" s="94"/>
      <c r="C103" s="94"/>
      <c r="D103" s="94"/>
      <c r="E103" s="94"/>
      <c r="F103" s="94"/>
      <c r="G103" s="94"/>
      <c r="H103" s="65"/>
      <c r="I103" s="65"/>
      <c r="J103" s="65"/>
      <c r="K103" s="65"/>
      <c r="L103" s="65"/>
      <c r="M103" s="65"/>
      <c r="N103" s="53"/>
      <c r="O103" s="92" t="s">
        <v>819</v>
      </c>
      <c r="P103" s="95" t="s">
        <v>820</v>
      </c>
    </row>
    <row r="104" spans="1:16" ht="12.75" customHeight="1">
      <c r="A104" s="97" t="s">
        <v>373</v>
      </c>
      <c r="B104" s="94"/>
      <c r="C104" s="94"/>
      <c r="D104" s="94"/>
      <c r="E104" s="94"/>
      <c r="F104" s="94"/>
      <c r="G104" s="94"/>
      <c r="H104" s="65"/>
      <c r="I104" s="65"/>
      <c r="J104" s="65"/>
      <c r="K104" s="65"/>
      <c r="L104" s="65"/>
      <c r="M104" s="65"/>
      <c r="N104" s="53"/>
      <c r="O104" s="92" t="s">
        <v>821</v>
      </c>
      <c r="P104" s="95" t="s">
        <v>822</v>
      </c>
    </row>
    <row r="105" spans="1:16" ht="12.75" customHeight="1">
      <c r="A105" s="97" t="s">
        <v>377</v>
      </c>
      <c r="B105" s="94"/>
      <c r="C105" s="94"/>
      <c r="D105" s="94"/>
      <c r="E105" s="94"/>
      <c r="F105" s="94"/>
      <c r="G105" s="94"/>
      <c r="H105" s="65"/>
      <c r="I105" s="65"/>
      <c r="J105" s="65"/>
      <c r="K105" s="65"/>
      <c r="L105" s="65"/>
      <c r="M105" s="65"/>
      <c r="N105" s="53"/>
      <c r="O105" s="92" t="s">
        <v>823</v>
      </c>
      <c r="P105" s="95" t="s">
        <v>824</v>
      </c>
    </row>
    <row r="106" spans="1:16" ht="12.75" customHeight="1">
      <c r="A106" s="97" t="s">
        <v>381</v>
      </c>
      <c r="B106" s="94"/>
      <c r="C106" s="94"/>
      <c r="D106" s="94"/>
      <c r="E106" s="94"/>
      <c r="F106" s="94"/>
      <c r="G106" s="94"/>
      <c r="H106" s="65"/>
      <c r="I106" s="65"/>
      <c r="J106" s="65"/>
      <c r="K106" s="65"/>
      <c r="L106" s="65"/>
      <c r="M106" s="65"/>
      <c r="N106" s="53"/>
      <c r="O106" s="92" t="s">
        <v>825</v>
      </c>
      <c r="P106" s="95" t="s">
        <v>826</v>
      </c>
    </row>
    <row r="107" spans="1:16" ht="12.75" customHeight="1">
      <c r="A107" s="97" t="s">
        <v>385</v>
      </c>
      <c r="B107" s="94"/>
      <c r="C107" s="94"/>
      <c r="D107" s="94"/>
      <c r="E107" s="94"/>
      <c r="F107" s="94"/>
      <c r="G107" s="94"/>
      <c r="H107" s="65"/>
      <c r="I107" s="65"/>
      <c r="J107" s="65"/>
      <c r="K107" s="65"/>
      <c r="L107" s="65"/>
      <c r="M107" s="65"/>
      <c r="N107" s="53"/>
      <c r="O107" s="92" t="s">
        <v>827</v>
      </c>
      <c r="P107" s="95" t="s">
        <v>828</v>
      </c>
    </row>
    <row r="108" spans="1:16" ht="12.75" customHeight="1">
      <c r="A108" s="96" t="s">
        <v>389</v>
      </c>
      <c r="B108" s="94"/>
      <c r="C108" s="94"/>
      <c r="D108" s="94"/>
      <c r="E108" s="94"/>
      <c r="F108" s="94"/>
      <c r="G108" s="94"/>
      <c r="H108" s="65"/>
      <c r="I108" s="65"/>
      <c r="J108" s="65"/>
      <c r="K108" s="65"/>
      <c r="L108" s="65"/>
      <c r="M108" s="65"/>
      <c r="N108" s="53"/>
      <c r="O108" s="92" t="s">
        <v>829</v>
      </c>
      <c r="P108" s="95" t="s">
        <v>830</v>
      </c>
    </row>
    <row r="109" spans="1:16" ht="12.75" customHeight="1">
      <c r="A109" s="96" t="s">
        <v>393</v>
      </c>
      <c r="B109" s="94"/>
      <c r="C109" s="94"/>
      <c r="D109" s="94"/>
      <c r="E109" s="94"/>
      <c r="F109" s="94"/>
      <c r="G109" s="94"/>
      <c r="H109" s="65"/>
      <c r="I109" s="65"/>
      <c r="J109" s="65"/>
      <c r="K109" s="65"/>
      <c r="L109" s="65"/>
      <c r="M109" s="65"/>
      <c r="N109" s="53"/>
      <c r="O109" s="92" t="s">
        <v>831</v>
      </c>
      <c r="P109" s="95" t="s">
        <v>832</v>
      </c>
    </row>
    <row r="110" spans="1:16" ht="12.75" customHeight="1">
      <c r="A110" s="96" t="s">
        <v>397</v>
      </c>
      <c r="B110" s="94"/>
      <c r="C110" s="94"/>
      <c r="D110" s="94"/>
      <c r="E110" s="94"/>
      <c r="F110" s="94"/>
      <c r="G110" s="94"/>
      <c r="H110" s="65"/>
      <c r="I110" s="65"/>
      <c r="J110" s="65"/>
      <c r="K110" s="65"/>
      <c r="L110" s="65"/>
      <c r="M110" s="65"/>
      <c r="N110" s="53"/>
      <c r="O110" s="92" t="s">
        <v>833</v>
      </c>
      <c r="P110" s="95" t="s">
        <v>834</v>
      </c>
    </row>
    <row r="111" spans="1:16" ht="12.75" customHeight="1">
      <c r="A111" s="96" t="s">
        <v>401</v>
      </c>
      <c r="B111" s="94"/>
      <c r="C111" s="94"/>
      <c r="D111" s="94"/>
      <c r="E111" s="94"/>
      <c r="F111" s="94"/>
      <c r="G111" s="94"/>
      <c r="H111" s="65"/>
      <c r="I111" s="65"/>
      <c r="J111" s="65"/>
      <c r="K111" s="65"/>
      <c r="L111" s="65"/>
      <c r="M111" s="65"/>
      <c r="N111" s="53"/>
      <c r="O111" s="92" t="s">
        <v>835</v>
      </c>
      <c r="P111" s="95" t="s">
        <v>836</v>
      </c>
    </row>
    <row r="112" spans="1:16" ht="12.75" customHeight="1">
      <c r="A112" s="96" t="s">
        <v>405</v>
      </c>
      <c r="B112" s="94"/>
      <c r="C112" s="94"/>
      <c r="D112" s="94"/>
      <c r="E112" s="94"/>
      <c r="F112" s="94"/>
      <c r="G112" s="94"/>
      <c r="H112" s="65"/>
      <c r="I112" s="65"/>
      <c r="J112" s="65"/>
      <c r="K112" s="65"/>
      <c r="L112" s="65"/>
      <c r="M112" s="65"/>
      <c r="N112" s="53"/>
      <c r="O112" s="92" t="s">
        <v>837</v>
      </c>
      <c r="P112" s="95" t="s">
        <v>838</v>
      </c>
    </row>
    <row r="113" spans="1:16" ht="11.25" customHeight="1">
      <c r="A113" s="91" t="s">
        <v>409</v>
      </c>
      <c r="B113" s="160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2"/>
      <c r="N113" s="53"/>
      <c r="O113" s="92"/>
      <c r="P113" s="101"/>
    </row>
    <row r="114" spans="1:16" ht="12.75" customHeight="1">
      <c r="A114" s="98" t="s">
        <v>411</v>
      </c>
      <c r="B114" s="94"/>
      <c r="C114" s="94"/>
      <c r="D114" s="94"/>
      <c r="E114" s="94"/>
      <c r="F114" s="94"/>
      <c r="G114" s="94"/>
      <c r="H114" s="65"/>
      <c r="I114" s="65"/>
      <c r="J114" s="65"/>
      <c r="K114" s="65"/>
      <c r="L114" s="65"/>
      <c r="M114" s="65"/>
      <c r="N114" s="53"/>
      <c r="O114" s="92" t="s">
        <v>839</v>
      </c>
      <c r="P114" s="95" t="s">
        <v>840</v>
      </c>
    </row>
    <row r="115" spans="1:16" ht="12.75" customHeight="1">
      <c r="A115" s="98" t="s">
        <v>414</v>
      </c>
      <c r="B115" s="94"/>
      <c r="C115" s="94"/>
      <c r="D115" s="94"/>
      <c r="E115" s="94"/>
      <c r="F115" s="94"/>
      <c r="G115" s="94"/>
      <c r="H115" s="65"/>
      <c r="I115" s="65"/>
      <c r="J115" s="65"/>
      <c r="K115" s="65"/>
      <c r="L115" s="65"/>
      <c r="M115" s="65"/>
      <c r="N115" s="53"/>
      <c r="O115" s="92" t="s">
        <v>841</v>
      </c>
      <c r="P115" s="95" t="s">
        <v>842</v>
      </c>
    </row>
    <row r="116" spans="1:16" ht="12.75" customHeight="1">
      <c r="A116" s="97" t="s">
        <v>417</v>
      </c>
      <c r="B116" s="94"/>
      <c r="C116" s="94"/>
      <c r="D116" s="94"/>
      <c r="E116" s="94"/>
      <c r="F116" s="94"/>
      <c r="G116" s="94"/>
      <c r="H116" s="65"/>
      <c r="I116" s="65"/>
      <c r="J116" s="65"/>
      <c r="K116" s="65"/>
      <c r="L116" s="65"/>
      <c r="M116" s="65"/>
      <c r="N116" s="53"/>
      <c r="O116" s="92" t="s">
        <v>843</v>
      </c>
      <c r="P116" s="100" t="s">
        <v>844</v>
      </c>
    </row>
    <row r="117" spans="1:16" ht="12.75" customHeight="1">
      <c r="A117" s="96" t="s">
        <v>845</v>
      </c>
      <c r="B117" s="94"/>
      <c r="C117" s="94"/>
      <c r="D117" s="94"/>
      <c r="E117" s="94"/>
      <c r="F117" s="94"/>
      <c r="G117" s="94"/>
      <c r="H117" s="65"/>
      <c r="I117" s="65"/>
      <c r="J117" s="65"/>
      <c r="K117" s="65"/>
      <c r="L117" s="65"/>
      <c r="M117" s="65"/>
      <c r="N117" s="53"/>
      <c r="O117" s="92" t="s">
        <v>846</v>
      </c>
      <c r="P117" s="95" t="s">
        <v>847</v>
      </c>
    </row>
    <row r="118" spans="1:16" ht="12.75" customHeight="1">
      <c r="A118" s="96" t="s">
        <v>420</v>
      </c>
      <c r="B118" s="94"/>
      <c r="C118" s="94"/>
      <c r="D118" s="94"/>
      <c r="E118" s="94"/>
      <c r="F118" s="94"/>
      <c r="G118" s="94"/>
      <c r="H118" s="65"/>
      <c r="I118" s="65"/>
      <c r="J118" s="65"/>
      <c r="K118" s="65"/>
      <c r="L118" s="65"/>
      <c r="M118" s="65"/>
      <c r="N118" s="53"/>
      <c r="O118" s="92" t="s">
        <v>848</v>
      </c>
      <c r="P118" s="95" t="s">
        <v>849</v>
      </c>
    </row>
    <row r="119" spans="1:16" ht="12.75" customHeight="1">
      <c r="A119" s="96" t="s">
        <v>423</v>
      </c>
      <c r="B119" s="94"/>
      <c r="C119" s="94"/>
      <c r="D119" s="94"/>
      <c r="E119" s="94"/>
      <c r="F119" s="94"/>
      <c r="G119" s="94"/>
      <c r="H119" s="65"/>
      <c r="I119" s="65"/>
      <c r="J119" s="65"/>
      <c r="K119" s="65"/>
      <c r="L119" s="65"/>
      <c r="M119" s="65"/>
      <c r="N119" s="53"/>
      <c r="O119" s="92" t="s">
        <v>850</v>
      </c>
      <c r="P119" s="95" t="s">
        <v>851</v>
      </c>
    </row>
    <row r="120" spans="1:16" ht="12.75" customHeight="1">
      <c r="A120" s="96" t="s">
        <v>426</v>
      </c>
      <c r="B120" s="94"/>
      <c r="C120" s="94"/>
      <c r="D120" s="94"/>
      <c r="E120" s="94"/>
      <c r="F120" s="94"/>
      <c r="G120" s="94"/>
      <c r="H120" s="65"/>
      <c r="I120" s="65"/>
      <c r="J120" s="65"/>
      <c r="K120" s="65"/>
      <c r="L120" s="65"/>
      <c r="M120" s="65"/>
      <c r="N120" s="53"/>
      <c r="O120" s="92" t="s">
        <v>852</v>
      </c>
      <c r="P120" s="95" t="s">
        <v>853</v>
      </c>
    </row>
    <row r="121" spans="1:16" ht="12.75" customHeight="1">
      <c r="A121" s="96" t="s">
        <v>429</v>
      </c>
      <c r="B121" s="94"/>
      <c r="C121" s="94"/>
      <c r="D121" s="94"/>
      <c r="E121" s="94"/>
      <c r="F121" s="94"/>
      <c r="G121" s="94"/>
      <c r="H121" s="65"/>
      <c r="I121" s="65"/>
      <c r="J121" s="65"/>
      <c r="K121" s="65"/>
      <c r="L121" s="65"/>
      <c r="M121" s="65"/>
      <c r="N121" s="53"/>
      <c r="O121" s="92" t="s">
        <v>854</v>
      </c>
      <c r="P121" s="95" t="s">
        <v>855</v>
      </c>
    </row>
    <row r="122" spans="1:16" ht="12.75" customHeight="1">
      <c r="A122" s="96" t="s">
        <v>432</v>
      </c>
      <c r="B122" s="94"/>
      <c r="C122" s="94"/>
      <c r="D122" s="94"/>
      <c r="E122" s="94"/>
      <c r="F122" s="94"/>
      <c r="G122" s="94"/>
      <c r="H122" s="65"/>
      <c r="I122" s="65"/>
      <c r="J122" s="65"/>
      <c r="K122" s="65"/>
      <c r="L122" s="65"/>
      <c r="M122" s="65"/>
      <c r="N122" s="53"/>
      <c r="O122" s="92" t="s">
        <v>856</v>
      </c>
      <c r="P122" s="95" t="s">
        <v>857</v>
      </c>
    </row>
    <row r="123" spans="1:16" ht="12.75" customHeight="1">
      <c r="A123" s="96" t="s">
        <v>435</v>
      </c>
      <c r="B123" s="94"/>
      <c r="C123" s="94"/>
      <c r="D123" s="94"/>
      <c r="E123" s="94"/>
      <c r="F123" s="94"/>
      <c r="G123" s="94"/>
      <c r="H123" s="65"/>
      <c r="I123" s="65"/>
      <c r="J123" s="65"/>
      <c r="K123" s="65"/>
      <c r="L123" s="65"/>
      <c r="M123" s="65"/>
      <c r="N123" s="53"/>
      <c r="O123" s="92" t="s">
        <v>858</v>
      </c>
      <c r="P123" s="95" t="s">
        <v>859</v>
      </c>
    </row>
    <row r="124" spans="1:16" ht="12.75" customHeight="1">
      <c r="A124" s="96" t="s">
        <v>438</v>
      </c>
      <c r="B124" s="94"/>
      <c r="C124" s="94"/>
      <c r="D124" s="94"/>
      <c r="E124" s="94"/>
      <c r="F124" s="94"/>
      <c r="G124" s="94"/>
      <c r="H124" s="65"/>
      <c r="I124" s="65"/>
      <c r="J124" s="65"/>
      <c r="K124" s="65"/>
      <c r="L124" s="65"/>
      <c r="M124" s="65"/>
      <c r="N124" s="53"/>
      <c r="O124" s="92" t="s">
        <v>860</v>
      </c>
      <c r="P124" s="95" t="s">
        <v>861</v>
      </c>
    </row>
    <row r="125" spans="1:16" ht="12.75" customHeight="1">
      <c r="A125" s="96" t="s">
        <v>441</v>
      </c>
      <c r="B125" s="94"/>
      <c r="C125" s="94"/>
      <c r="D125" s="94"/>
      <c r="E125" s="94"/>
      <c r="F125" s="94"/>
      <c r="G125" s="94"/>
      <c r="H125" s="65"/>
      <c r="I125" s="65"/>
      <c r="J125" s="65"/>
      <c r="K125" s="65"/>
      <c r="L125" s="65"/>
      <c r="M125" s="65"/>
      <c r="N125" s="53"/>
      <c r="O125" s="92" t="s">
        <v>862</v>
      </c>
      <c r="P125" s="95" t="s">
        <v>863</v>
      </c>
    </row>
    <row r="126" spans="1:16" ht="12.75" customHeight="1">
      <c r="A126" s="96" t="s">
        <v>444</v>
      </c>
      <c r="B126" s="94"/>
      <c r="C126" s="94"/>
      <c r="D126" s="94"/>
      <c r="E126" s="94"/>
      <c r="F126" s="94"/>
      <c r="G126" s="94"/>
      <c r="H126" s="65"/>
      <c r="I126" s="65"/>
      <c r="J126" s="65"/>
      <c r="K126" s="65"/>
      <c r="L126" s="65"/>
      <c r="M126" s="65"/>
      <c r="N126" s="53"/>
      <c r="O126" s="92" t="s">
        <v>864</v>
      </c>
      <c r="P126" s="95" t="s">
        <v>865</v>
      </c>
    </row>
    <row r="127" spans="1:16" ht="12.75" customHeight="1">
      <c r="A127" s="96" t="s">
        <v>447</v>
      </c>
      <c r="B127" s="94"/>
      <c r="C127" s="94"/>
      <c r="D127" s="94"/>
      <c r="E127" s="94"/>
      <c r="F127" s="94"/>
      <c r="G127" s="94"/>
      <c r="H127" s="65"/>
      <c r="I127" s="65"/>
      <c r="J127" s="65"/>
      <c r="K127" s="65"/>
      <c r="L127" s="65"/>
      <c r="M127" s="65"/>
      <c r="N127" s="53"/>
      <c r="O127" s="92" t="s">
        <v>866</v>
      </c>
      <c r="P127" s="95" t="s">
        <v>867</v>
      </c>
    </row>
    <row r="128" spans="1:16" ht="12.75" customHeight="1">
      <c r="A128" s="98" t="s">
        <v>450</v>
      </c>
      <c r="B128" s="94"/>
      <c r="C128" s="94"/>
      <c r="D128" s="94"/>
      <c r="E128" s="94"/>
      <c r="F128" s="94"/>
      <c r="G128" s="94"/>
      <c r="H128" s="65"/>
      <c r="I128" s="65"/>
      <c r="J128" s="65"/>
      <c r="K128" s="65"/>
      <c r="L128" s="65"/>
      <c r="M128" s="65"/>
      <c r="N128" s="53"/>
      <c r="O128" s="92" t="s">
        <v>868</v>
      </c>
      <c r="P128" s="95" t="s">
        <v>869</v>
      </c>
    </row>
    <row r="129" spans="1:16" ht="12.75" customHeight="1">
      <c r="A129" s="96" t="s">
        <v>452</v>
      </c>
      <c r="B129" s="94"/>
      <c r="C129" s="94"/>
      <c r="D129" s="94"/>
      <c r="E129" s="94"/>
      <c r="F129" s="94"/>
      <c r="G129" s="94"/>
      <c r="H129" s="65"/>
      <c r="I129" s="65"/>
      <c r="J129" s="65"/>
      <c r="K129" s="65"/>
      <c r="L129" s="65"/>
      <c r="M129" s="65"/>
      <c r="N129" s="53"/>
      <c r="O129" s="92" t="s">
        <v>870</v>
      </c>
      <c r="P129" s="95" t="s">
        <v>871</v>
      </c>
    </row>
    <row r="130" spans="1:16" ht="12.75" customHeight="1">
      <c r="A130" s="96" t="s">
        <v>455</v>
      </c>
      <c r="B130" s="94"/>
      <c r="C130" s="94"/>
      <c r="D130" s="94"/>
      <c r="E130" s="94"/>
      <c r="F130" s="94"/>
      <c r="G130" s="94"/>
      <c r="H130" s="65"/>
      <c r="I130" s="65"/>
      <c r="J130" s="65"/>
      <c r="K130" s="65"/>
      <c r="L130" s="65"/>
      <c r="M130" s="65"/>
      <c r="N130" s="53"/>
      <c r="O130" s="92" t="s">
        <v>872</v>
      </c>
      <c r="P130" s="95" t="s">
        <v>873</v>
      </c>
    </row>
    <row r="131" spans="1:16" ht="12.75" customHeight="1">
      <c r="A131" s="96" t="s">
        <v>459</v>
      </c>
      <c r="B131" s="94"/>
      <c r="C131" s="94"/>
      <c r="D131" s="94"/>
      <c r="E131" s="94"/>
      <c r="F131" s="94"/>
      <c r="G131" s="94"/>
      <c r="H131" s="65"/>
      <c r="I131" s="65"/>
      <c r="J131" s="65"/>
      <c r="K131" s="65"/>
      <c r="L131" s="65"/>
      <c r="M131" s="65"/>
      <c r="N131" s="53"/>
      <c r="O131" s="92" t="s">
        <v>874</v>
      </c>
      <c r="P131" s="95" t="s">
        <v>875</v>
      </c>
    </row>
    <row r="132" spans="1:16" ht="12.75" customHeight="1">
      <c r="A132" s="96" t="s">
        <v>463</v>
      </c>
      <c r="B132" s="94"/>
      <c r="C132" s="94"/>
      <c r="D132" s="94"/>
      <c r="E132" s="94"/>
      <c r="F132" s="94"/>
      <c r="G132" s="94"/>
      <c r="H132" s="65"/>
      <c r="I132" s="65"/>
      <c r="J132" s="65"/>
      <c r="K132" s="65"/>
      <c r="L132" s="65"/>
      <c r="M132" s="65"/>
      <c r="N132" s="53"/>
      <c r="O132" s="92" t="s">
        <v>876</v>
      </c>
      <c r="P132" s="95" t="s">
        <v>877</v>
      </c>
    </row>
    <row r="133" spans="1:16" ht="12.75" customHeight="1">
      <c r="A133" s="96" t="s">
        <v>467</v>
      </c>
      <c r="B133" s="94"/>
      <c r="C133" s="94"/>
      <c r="D133" s="94"/>
      <c r="E133" s="94"/>
      <c r="F133" s="94"/>
      <c r="G133" s="94"/>
      <c r="H133" s="65"/>
      <c r="I133" s="65"/>
      <c r="J133" s="65"/>
      <c r="K133" s="65"/>
      <c r="L133" s="65"/>
      <c r="M133" s="65"/>
      <c r="N133" s="53"/>
      <c r="O133" s="92" t="s">
        <v>878</v>
      </c>
      <c r="P133" s="95" t="s">
        <v>879</v>
      </c>
    </row>
    <row r="134" spans="1:16" ht="12.75" customHeight="1">
      <c r="A134" s="96" t="s">
        <v>471</v>
      </c>
      <c r="B134" s="94"/>
      <c r="C134" s="94"/>
      <c r="D134" s="94"/>
      <c r="E134" s="94"/>
      <c r="F134" s="94"/>
      <c r="G134" s="94"/>
      <c r="H134" s="65"/>
      <c r="I134" s="65"/>
      <c r="J134" s="65"/>
      <c r="K134" s="65"/>
      <c r="L134" s="65"/>
      <c r="M134" s="65"/>
      <c r="N134" s="53"/>
      <c r="O134" s="92" t="s">
        <v>880</v>
      </c>
      <c r="P134" s="95" t="s">
        <v>881</v>
      </c>
    </row>
    <row r="135" spans="1:16" ht="12.75" customHeight="1">
      <c r="A135" s="96" t="s">
        <v>475</v>
      </c>
      <c r="B135" s="94"/>
      <c r="C135" s="94"/>
      <c r="D135" s="94"/>
      <c r="E135" s="94"/>
      <c r="F135" s="94"/>
      <c r="G135" s="94"/>
      <c r="H135" s="65"/>
      <c r="I135" s="65"/>
      <c r="J135" s="65"/>
      <c r="K135" s="65"/>
      <c r="L135" s="65"/>
      <c r="M135" s="65"/>
      <c r="N135" s="53"/>
      <c r="O135" s="92" t="s">
        <v>882</v>
      </c>
      <c r="P135" s="95" t="s">
        <v>883</v>
      </c>
    </row>
    <row r="136" spans="1:16" ht="12.75" customHeight="1">
      <c r="A136" s="96" t="s">
        <v>479</v>
      </c>
      <c r="B136" s="94"/>
      <c r="C136" s="94"/>
      <c r="D136" s="94"/>
      <c r="E136" s="94"/>
      <c r="F136" s="94"/>
      <c r="G136" s="94"/>
      <c r="H136" s="65"/>
      <c r="I136" s="65"/>
      <c r="J136" s="65"/>
      <c r="K136" s="65"/>
      <c r="L136" s="65"/>
      <c r="M136" s="65"/>
      <c r="N136" s="53"/>
      <c r="O136" s="92" t="s">
        <v>884</v>
      </c>
      <c r="P136" s="95" t="s">
        <v>885</v>
      </c>
    </row>
    <row r="137" spans="1:16" ht="11.25" customHeight="1">
      <c r="A137" s="91" t="s">
        <v>483</v>
      </c>
      <c r="B137" s="160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2"/>
      <c r="N137" s="53"/>
      <c r="O137" s="92"/>
      <c r="P137" s="101"/>
    </row>
    <row r="138" spans="1:16" ht="12.75" customHeight="1">
      <c r="A138" s="96" t="s">
        <v>485</v>
      </c>
      <c r="B138" s="94"/>
      <c r="C138" s="94"/>
      <c r="D138" s="94"/>
      <c r="E138" s="94"/>
      <c r="F138" s="94"/>
      <c r="G138" s="94"/>
      <c r="H138" s="65"/>
      <c r="I138" s="65"/>
      <c r="J138" s="65"/>
      <c r="K138" s="65"/>
      <c r="L138" s="65"/>
      <c r="M138" s="65"/>
      <c r="N138" s="1"/>
      <c r="O138" s="92" t="s">
        <v>886</v>
      </c>
      <c r="P138" s="95" t="s">
        <v>887</v>
      </c>
    </row>
    <row r="139" spans="1:16" ht="12.75" customHeight="1">
      <c r="A139" s="96" t="s">
        <v>488</v>
      </c>
      <c r="B139" s="94"/>
      <c r="C139" s="94"/>
      <c r="D139" s="94"/>
      <c r="E139" s="94"/>
      <c r="F139" s="94"/>
      <c r="G139" s="94"/>
      <c r="H139" s="65"/>
      <c r="I139" s="65"/>
      <c r="J139" s="65"/>
      <c r="K139" s="65"/>
      <c r="L139" s="65"/>
      <c r="M139" s="65"/>
      <c r="N139" s="2"/>
      <c r="O139" s="92" t="s">
        <v>888</v>
      </c>
      <c r="P139" s="95" t="s">
        <v>889</v>
      </c>
    </row>
    <row r="140" spans="1:16" ht="12.75" customHeight="1">
      <c r="A140" s="97" t="s">
        <v>491</v>
      </c>
      <c r="B140" s="94"/>
      <c r="C140" s="94"/>
      <c r="D140" s="94"/>
      <c r="E140" s="94"/>
      <c r="F140" s="94"/>
      <c r="G140" s="94"/>
      <c r="H140" s="65"/>
      <c r="I140" s="65"/>
      <c r="J140" s="65"/>
      <c r="K140" s="65"/>
      <c r="L140" s="65"/>
      <c r="M140" s="65"/>
      <c r="N140" s="53"/>
      <c r="O140" s="92" t="s">
        <v>890</v>
      </c>
      <c r="P140" s="95" t="s">
        <v>891</v>
      </c>
    </row>
    <row r="141" spans="1:16" ht="12.75" customHeight="1">
      <c r="A141" s="97" t="s">
        <v>494</v>
      </c>
      <c r="B141" s="94"/>
      <c r="C141" s="94"/>
      <c r="D141" s="94"/>
      <c r="E141" s="94"/>
      <c r="F141" s="94"/>
      <c r="G141" s="94"/>
      <c r="H141" s="65"/>
      <c r="I141" s="65"/>
      <c r="J141" s="65"/>
      <c r="K141" s="65"/>
      <c r="L141" s="65"/>
      <c r="M141" s="65"/>
      <c r="N141" s="53"/>
      <c r="O141" s="92" t="s">
        <v>892</v>
      </c>
      <c r="P141" s="95" t="s">
        <v>893</v>
      </c>
    </row>
    <row r="142" spans="1:16" ht="12.75" customHeight="1">
      <c r="A142" s="97" t="s">
        <v>497</v>
      </c>
      <c r="B142" s="94"/>
      <c r="C142" s="94"/>
      <c r="D142" s="94"/>
      <c r="E142" s="94"/>
      <c r="F142" s="94"/>
      <c r="G142" s="94"/>
      <c r="H142" s="65"/>
      <c r="I142" s="65"/>
      <c r="J142" s="65"/>
      <c r="K142" s="65"/>
      <c r="L142" s="65"/>
      <c r="M142" s="65"/>
      <c r="N142" s="53"/>
      <c r="O142" s="92" t="s">
        <v>894</v>
      </c>
      <c r="P142" s="95" t="s">
        <v>895</v>
      </c>
    </row>
    <row r="143" spans="1:16" ht="12.75" customHeight="1">
      <c r="A143" s="97" t="s">
        <v>500</v>
      </c>
      <c r="B143" s="94"/>
      <c r="C143" s="94"/>
      <c r="D143" s="94"/>
      <c r="E143" s="94"/>
      <c r="F143" s="94"/>
      <c r="G143" s="94"/>
      <c r="H143" s="65"/>
      <c r="I143" s="65"/>
      <c r="J143" s="65"/>
      <c r="K143" s="65"/>
      <c r="L143" s="65"/>
      <c r="M143" s="65"/>
      <c r="N143" s="53"/>
      <c r="O143" s="92" t="s">
        <v>896</v>
      </c>
      <c r="P143" s="95" t="s">
        <v>897</v>
      </c>
    </row>
    <row r="144" spans="1:16" ht="12.75" customHeight="1">
      <c r="A144" s="97" t="s">
        <v>503</v>
      </c>
      <c r="B144" s="94"/>
      <c r="C144" s="94"/>
      <c r="D144" s="94"/>
      <c r="E144" s="94"/>
      <c r="F144" s="94"/>
      <c r="G144" s="94"/>
      <c r="H144" s="65"/>
      <c r="I144" s="65"/>
      <c r="J144" s="65"/>
      <c r="K144" s="65"/>
      <c r="L144" s="65"/>
      <c r="M144" s="65"/>
      <c r="N144" s="53"/>
      <c r="O144" s="92" t="s">
        <v>898</v>
      </c>
      <c r="P144" s="95" t="s">
        <v>899</v>
      </c>
    </row>
    <row r="145" spans="1:16" ht="12.75" customHeight="1">
      <c r="A145" s="97" t="s">
        <v>506</v>
      </c>
      <c r="B145" s="94"/>
      <c r="C145" s="94"/>
      <c r="D145" s="94"/>
      <c r="E145" s="94"/>
      <c r="F145" s="94"/>
      <c r="G145" s="94"/>
      <c r="H145" s="65"/>
      <c r="I145" s="65"/>
      <c r="J145" s="65"/>
      <c r="K145" s="65"/>
      <c r="L145" s="65"/>
      <c r="M145" s="65"/>
      <c r="N145" s="53"/>
      <c r="O145" s="92" t="s">
        <v>900</v>
      </c>
      <c r="P145" s="95" t="s">
        <v>901</v>
      </c>
    </row>
    <row r="146" spans="1:16" ht="12.75" customHeight="1">
      <c r="A146" s="97" t="s">
        <v>509</v>
      </c>
      <c r="B146" s="94"/>
      <c r="C146" s="94"/>
      <c r="D146" s="94"/>
      <c r="E146" s="94"/>
      <c r="F146" s="94"/>
      <c r="G146" s="94"/>
      <c r="H146" s="65"/>
      <c r="I146" s="65"/>
      <c r="J146" s="65"/>
      <c r="K146" s="65"/>
      <c r="L146" s="65"/>
      <c r="M146" s="65"/>
      <c r="N146" s="53"/>
      <c r="O146" s="92" t="s">
        <v>902</v>
      </c>
      <c r="P146" s="95" t="s">
        <v>903</v>
      </c>
    </row>
    <row r="147" spans="1:16" ht="12.75" customHeight="1">
      <c r="A147" s="97" t="s">
        <v>512</v>
      </c>
      <c r="B147" s="94"/>
      <c r="C147" s="94"/>
      <c r="D147" s="94"/>
      <c r="E147" s="94"/>
      <c r="F147" s="94"/>
      <c r="G147" s="94"/>
      <c r="H147" s="65"/>
      <c r="I147" s="65"/>
      <c r="J147" s="65"/>
      <c r="K147" s="65"/>
      <c r="L147" s="65"/>
      <c r="M147" s="65"/>
      <c r="N147" s="53"/>
      <c r="O147" s="92" t="s">
        <v>904</v>
      </c>
      <c r="P147" s="95" t="s">
        <v>905</v>
      </c>
    </row>
    <row r="148" spans="1:16" ht="12.75" customHeight="1">
      <c r="A148" s="97" t="s">
        <v>515</v>
      </c>
      <c r="B148" s="94"/>
      <c r="C148" s="94"/>
      <c r="D148" s="94"/>
      <c r="E148" s="94"/>
      <c r="F148" s="94"/>
      <c r="G148" s="94"/>
      <c r="H148" s="65"/>
      <c r="I148" s="65"/>
      <c r="J148" s="65"/>
      <c r="K148" s="65"/>
      <c r="L148" s="65"/>
      <c r="M148" s="65"/>
      <c r="N148" s="53"/>
      <c r="O148" s="92" t="s">
        <v>906</v>
      </c>
      <c r="P148" s="95" t="s">
        <v>907</v>
      </c>
    </row>
    <row r="149" spans="1:16" ht="12.75" customHeight="1">
      <c r="A149" s="97" t="s">
        <v>518</v>
      </c>
      <c r="B149" s="94"/>
      <c r="C149" s="94"/>
      <c r="D149" s="94"/>
      <c r="E149" s="94"/>
      <c r="F149" s="94"/>
      <c r="G149" s="94"/>
      <c r="H149" s="65"/>
      <c r="I149" s="65"/>
      <c r="J149" s="65"/>
      <c r="K149" s="65"/>
      <c r="L149" s="65"/>
      <c r="M149" s="65"/>
      <c r="N149" s="53"/>
      <c r="O149" s="92" t="s">
        <v>908</v>
      </c>
      <c r="P149" s="95" t="s">
        <v>909</v>
      </c>
    </row>
    <row r="150" spans="1:16" ht="12.75" customHeight="1">
      <c r="A150" s="97" t="s">
        <v>521</v>
      </c>
      <c r="B150" s="94"/>
      <c r="C150" s="94"/>
      <c r="D150" s="94"/>
      <c r="E150" s="94"/>
      <c r="F150" s="94"/>
      <c r="G150" s="94"/>
      <c r="H150" s="65"/>
      <c r="I150" s="65"/>
      <c r="J150" s="65"/>
      <c r="K150" s="65"/>
      <c r="L150" s="65"/>
      <c r="M150" s="65"/>
      <c r="N150" s="53"/>
      <c r="O150" s="92" t="s">
        <v>910</v>
      </c>
      <c r="P150" s="95" t="s">
        <v>911</v>
      </c>
    </row>
    <row r="151" spans="1:16" ht="12.75" customHeight="1">
      <c r="A151" s="102" t="s">
        <v>524</v>
      </c>
      <c r="B151" s="94"/>
      <c r="C151" s="94"/>
      <c r="D151" s="94"/>
      <c r="E151" s="94"/>
      <c r="F151" s="94"/>
      <c r="G151" s="94"/>
      <c r="H151" s="65"/>
      <c r="I151" s="65"/>
      <c r="J151" s="65"/>
      <c r="K151" s="65"/>
      <c r="L151" s="65"/>
      <c r="M151" s="65"/>
      <c r="N151" s="53"/>
      <c r="O151" s="92" t="s">
        <v>912</v>
      </c>
      <c r="P151" s="95" t="s">
        <v>913</v>
      </c>
    </row>
    <row r="152" spans="1:16" ht="11.25" customHeight="1">
      <c r="A152" s="91" t="s">
        <v>526</v>
      </c>
      <c r="B152" s="160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2"/>
      <c r="N152" s="53"/>
      <c r="O152" s="92"/>
      <c r="P152" s="101"/>
    </row>
    <row r="153" spans="1:16" ht="12.75" customHeight="1">
      <c r="A153" s="97" t="s">
        <v>528</v>
      </c>
      <c r="B153" s="94"/>
      <c r="C153" s="94"/>
      <c r="D153" s="94"/>
      <c r="E153" s="94"/>
      <c r="F153" s="94"/>
      <c r="G153" s="94"/>
      <c r="H153" s="65"/>
      <c r="I153" s="65"/>
      <c r="J153" s="65"/>
      <c r="K153" s="65"/>
      <c r="L153" s="65"/>
      <c r="M153" s="65"/>
      <c r="N153" s="53"/>
      <c r="O153" s="92" t="s">
        <v>914</v>
      </c>
      <c r="P153" s="95" t="s">
        <v>915</v>
      </c>
    </row>
    <row r="154" spans="1:16" ht="12.75" customHeight="1">
      <c r="A154" s="97" t="s">
        <v>532</v>
      </c>
      <c r="B154" s="94"/>
      <c r="C154" s="94"/>
      <c r="D154" s="94"/>
      <c r="E154" s="94"/>
      <c r="F154" s="94"/>
      <c r="G154" s="94"/>
      <c r="H154" s="65"/>
      <c r="I154" s="65"/>
      <c r="J154" s="65"/>
      <c r="K154" s="65"/>
      <c r="L154" s="65"/>
      <c r="M154" s="65"/>
      <c r="N154" s="53"/>
      <c r="O154" s="92" t="s">
        <v>916</v>
      </c>
      <c r="P154" s="95" t="s">
        <v>917</v>
      </c>
    </row>
    <row r="155" spans="1:16" ht="12.75" customHeight="1">
      <c r="A155" s="97" t="s">
        <v>536</v>
      </c>
      <c r="B155" s="94"/>
      <c r="C155" s="94"/>
      <c r="D155" s="94"/>
      <c r="E155" s="94"/>
      <c r="F155" s="94"/>
      <c r="G155" s="94"/>
      <c r="H155" s="65"/>
      <c r="I155" s="65"/>
      <c r="J155" s="65"/>
      <c r="K155" s="65"/>
      <c r="L155" s="65"/>
      <c r="M155" s="65"/>
      <c r="N155" s="53"/>
      <c r="O155" s="92" t="s">
        <v>918</v>
      </c>
      <c r="P155" s="95" t="s">
        <v>919</v>
      </c>
    </row>
    <row r="156" spans="1:16" ht="12.75" customHeight="1">
      <c r="A156" s="97" t="s">
        <v>540</v>
      </c>
      <c r="B156" s="94"/>
      <c r="C156" s="94"/>
      <c r="D156" s="94"/>
      <c r="E156" s="94"/>
      <c r="F156" s="94"/>
      <c r="G156" s="94"/>
      <c r="H156" s="65"/>
      <c r="I156" s="65"/>
      <c r="J156" s="65"/>
      <c r="K156" s="65"/>
      <c r="L156" s="65"/>
      <c r="M156" s="65"/>
      <c r="N156" s="53"/>
      <c r="O156" s="92" t="s">
        <v>920</v>
      </c>
      <c r="P156" s="95" t="s">
        <v>921</v>
      </c>
    </row>
    <row r="157" spans="1:16" ht="12.75" customHeight="1">
      <c r="A157" s="97" t="s">
        <v>544</v>
      </c>
      <c r="B157" s="94"/>
      <c r="C157" s="94"/>
      <c r="D157" s="94"/>
      <c r="E157" s="94"/>
      <c r="F157" s="94"/>
      <c r="G157" s="94"/>
      <c r="H157" s="65"/>
      <c r="I157" s="65"/>
      <c r="J157" s="65"/>
      <c r="K157" s="65"/>
      <c r="L157" s="65"/>
      <c r="M157" s="65"/>
      <c r="N157" s="53"/>
      <c r="O157" s="92" t="s">
        <v>922</v>
      </c>
      <c r="P157" s="95" t="s">
        <v>923</v>
      </c>
    </row>
    <row r="158" spans="1:16" ht="12.75" customHeight="1">
      <c r="A158" s="97" t="s">
        <v>548</v>
      </c>
      <c r="B158" s="94"/>
      <c r="C158" s="94"/>
      <c r="D158" s="94"/>
      <c r="E158" s="94"/>
      <c r="F158" s="94"/>
      <c r="G158" s="94"/>
      <c r="H158" s="65"/>
      <c r="I158" s="65"/>
      <c r="J158" s="65"/>
      <c r="K158" s="65"/>
      <c r="L158" s="65"/>
      <c r="M158" s="65"/>
      <c r="N158" s="53"/>
      <c r="O158" s="92" t="s">
        <v>924</v>
      </c>
      <c r="P158" s="95" t="s">
        <v>925</v>
      </c>
    </row>
    <row r="159" spans="1:16" ht="12.75" customHeight="1">
      <c r="A159" s="97" t="s">
        <v>552</v>
      </c>
      <c r="B159" s="94"/>
      <c r="C159" s="94"/>
      <c r="D159" s="94"/>
      <c r="E159" s="94"/>
      <c r="F159" s="94"/>
      <c r="G159" s="94"/>
      <c r="H159" s="65"/>
      <c r="I159" s="65"/>
      <c r="J159" s="65"/>
      <c r="K159" s="65"/>
      <c r="L159" s="65"/>
      <c r="M159" s="65"/>
      <c r="N159" s="53"/>
      <c r="O159" s="92" t="s">
        <v>926</v>
      </c>
      <c r="P159" s="95" t="s">
        <v>927</v>
      </c>
    </row>
    <row r="160" spans="1:16" ht="11.25" customHeight="1">
      <c r="A160" s="91" t="s">
        <v>559</v>
      </c>
      <c r="B160" s="160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2"/>
      <c r="N160" s="53"/>
      <c r="O160" s="92"/>
      <c r="P160" s="101"/>
    </row>
    <row r="161" spans="1:16" ht="12.75" customHeight="1">
      <c r="A161" s="96" t="s">
        <v>561</v>
      </c>
      <c r="B161" s="94"/>
      <c r="C161" s="94"/>
      <c r="D161" s="94"/>
      <c r="E161" s="94"/>
      <c r="F161" s="94"/>
      <c r="G161" s="94"/>
      <c r="H161" s="65"/>
      <c r="I161" s="65"/>
      <c r="J161" s="65"/>
      <c r="K161" s="65"/>
      <c r="L161" s="65"/>
      <c r="M161" s="65"/>
      <c r="N161" s="53"/>
      <c r="O161" s="92" t="s">
        <v>928</v>
      </c>
      <c r="P161" s="95" t="s">
        <v>929</v>
      </c>
    </row>
    <row r="162" spans="1:16" ht="12.75" customHeight="1">
      <c r="A162" s="96" t="s">
        <v>564</v>
      </c>
      <c r="B162" s="94"/>
      <c r="C162" s="94"/>
      <c r="D162" s="94"/>
      <c r="E162" s="94"/>
      <c r="F162" s="94"/>
      <c r="G162" s="94"/>
      <c r="H162" s="65"/>
      <c r="I162" s="65"/>
      <c r="J162" s="65"/>
      <c r="K162" s="65"/>
      <c r="L162" s="65"/>
      <c r="M162" s="65"/>
      <c r="N162" s="2"/>
      <c r="O162" s="92" t="s">
        <v>930</v>
      </c>
      <c r="P162" s="95" t="s">
        <v>931</v>
      </c>
    </row>
    <row r="163" spans="1:16" ht="12.75" customHeight="1">
      <c r="A163" s="96" t="s">
        <v>567</v>
      </c>
      <c r="B163" s="94"/>
      <c r="C163" s="94"/>
      <c r="D163" s="94"/>
      <c r="E163" s="94"/>
      <c r="F163" s="94"/>
      <c r="G163" s="94"/>
      <c r="H163" s="65"/>
      <c r="I163" s="65"/>
      <c r="J163" s="65"/>
      <c r="K163" s="65"/>
      <c r="L163" s="65"/>
      <c r="M163" s="65"/>
      <c r="N163" s="53"/>
      <c r="O163" s="92" t="s">
        <v>932</v>
      </c>
      <c r="P163" s="95" t="s">
        <v>933</v>
      </c>
    </row>
    <row r="164" spans="1:16" ht="12.75" customHeight="1">
      <c r="A164" s="91" t="s">
        <v>570</v>
      </c>
      <c r="B164" s="160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2"/>
      <c r="N164" s="53"/>
      <c r="O164" s="92"/>
      <c r="P164" s="101"/>
    </row>
    <row r="165" spans="1:16" ht="12.75" customHeight="1">
      <c r="A165" s="96" t="s">
        <v>572</v>
      </c>
      <c r="B165" s="94"/>
      <c r="C165" s="94"/>
      <c r="D165" s="94"/>
      <c r="E165" s="94"/>
      <c r="F165" s="94"/>
      <c r="G165" s="94"/>
      <c r="H165" s="65"/>
      <c r="I165" s="65"/>
      <c r="J165" s="65"/>
      <c r="K165" s="65"/>
      <c r="L165" s="65"/>
      <c r="M165" s="65"/>
      <c r="N165" s="53"/>
      <c r="O165" s="92" t="s">
        <v>934</v>
      </c>
      <c r="P165" s="95" t="s">
        <v>935</v>
      </c>
    </row>
    <row r="166" spans="1:16" ht="11.25" customHeight="1">
      <c r="A166" s="91" t="s">
        <v>578</v>
      </c>
      <c r="B166" s="160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2"/>
      <c r="N166" s="53"/>
      <c r="O166" s="92"/>
      <c r="P166" s="101"/>
    </row>
    <row r="167" spans="1:16" ht="12.75" customHeight="1">
      <c r="A167" s="96" t="s">
        <v>580</v>
      </c>
      <c r="B167" s="94"/>
      <c r="C167" s="94"/>
      <c r="D167" s="94"/>
      <c r="E167" s="94"/>
      <c r="F167" s="94"/>
      <c r="G167" s="94"/>
      <c r="H167" s="65"/>
      <c r="I167" s="65"/>
      <c r="J167" s="65"/>
      <c r="K167" s="65"/>
      <c r="L167" s="65"/>
      <c r="M167" s="65"/>
      <c r="N167" s="53"/>
      <c r="O167" s="92" t="s">
        <v>936</v>
      </c>
      <c r="P167" s="95" t="s">
        <v>937</v>
      </c>
    </row>
    <row r="168" spans="1:16" ht="12.75" customHeight="1">
      <c r="A168" s="96" t="s">
        <v>583</v>
      </c>
      <c r="B168" s="94"/>
      <c r="C168" s="94"/>
      <c r="D168" s="94"/>
      <c r="E168" s="94"/>
      <c r="F168" s="94"/>
      <c r="G168" s="94"/>
      <c r="H168" s="65"/>
      <c r="I168" s="65"/>
      <c r="J168" s="65"/>
      <c r="K168" s="65"/>
      <c r="L168" s="65"/>
      <c r="M168" s="65"/>
      <c r="N168" s="2"/>
      <c r="O168" s="92" t="s">
        <v>938</v>
      </c>
      <c r="P168" s="95" t="s">
        <v>939</v>
      </c>
    </row>
    <row r="169" spans="1:16" ht="12.75" customHeight="1">
      <c r="A169" s="91" t="s">
        <v>586</v>
      </c>
      <c r="B169" s="160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2"/>
      <c r="N169" s="103"/>
      <c r="O169" s="92"/>
      <c r="P169" s="3"/>
    </row>
    <row r="170" spans="1:16" ht="12.75" customHeight="1">
      <c r="A170" s="96" t="s">
        <v>588</v>
      </c>
      <c r="B170" s="94"/>
      <c r="C170" s="94"/>
      <c r="D170" s="94"/>
      <c r="E170" s="94"/>
      <c r="F170" s="94"/>
      <c r="G170" s="94"/>
      <c r="H170" s="65"/>
      <c r="I170" s="65"/>
      <c r="J170" s="65"/>
      <c r="K170" s="65"/>
      <c r="L170" s="65"/>
      <c r="M170" s="65"/>
      <c r="N170" s="103"/>
      <c r="O170" s="92" t="s">
        <v>940</v>
      </c>
      <c r="P170" s="95" t="s">
        <v>941</v>
      </c>
    </row>
  </sheetData>
  <autoFilter ref="A1:M170"/>
  <conditionalFormatting sqref="A103:A107">
    <cfRule type="cellIs" dxfId="2" priority="1" operator="between">
      <formula>0.75</formula>
      <formula>0.799</formula>
    </cfRule>
  </conditionalFormatting>
  <conditionalFormatting sqref="A103:A107">
    <cfRule type="cellIs" dxfId="1" priority="2" operator="lessThan">
      <formula>0.6</formula>
    </cfRule>
  </conditionalFormatting>
  <conditionalFormatting sqref="A103:A107">
    <cfRule type="cellIs" dxfId="0" priority="3" operator="between">
      <formula>0.8</formula>
      <formula>1</formula>
    </cfRule>
  </conditionalFormatting>
  <pageMargins left="0.23622047244094491" right="0.23622047244094491" top="0.74803149606299213" bottom="0.74803149606299213" header="0" footer="0"/>
  <pageSetup paperSize="9" orientation="portrait"/>
  <headerFooter>
    <oddHeader>&amp;CTribunal de Justiça do Estado de Alagoas Assessoria de Planejamento e Modernização do Poder Judiciário - APMP Divisão de Estatística do Tribunal de Justiça - DETJ</oddHeader>
    <oddFooter>&amp;L&amp;D&amp;R&amp;T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170"/>
  <sheetViews>
    <sheetView workbookViewId="0">
      <pane ySplit="2" topLeftCell="A145" activePane="bottomLeft" state="frozen"/>
      <selection pane="bottomLeft" activeCell="J170" sqref="J170"/>
    </sheetView>
  </sheetViews>
  <sheetFormatPr defaultColWidth="14.42578125" defaultRowHeight="15" customHeight="1"/>
  <cols>
    <col min="1" max="1" width="53.7109375" customWidth="1"/>
    <col min="2" max="2" width="9.140625" customWidth="1"/>
    <col min="3" max="3" width="9.85546875" customWidth="1"/>
    <col min="4" max="5" width="9.140625" customWidth="1"/>
    <col min="6" max="6" width="13.7109375" customWidth="1"/>
    <col min="7" max="7" width="11.85546875" customWidth="1"/>
    <col min="8" max="10" width="9.140625" customWidth="1"/>
  </cols>
  <sheetData>
    <row r="1" spans="1:10">
      <c r="A1" s="77">
        <v>1</v>
      </c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</row>
    <row r="2" spans="1:10" ht="45">
      <c r="A2" s="104" t="s">
        <v>595</v>
      </c>
      <c r="B2" s="104" t="s">
        <v>942</v>
      </c>
      <c r="C2" s="104" t="s">
        <v>943</v>
      </c>
      <c r="D2" s="104" t="s">
        <v>944</v>
      </c>
      <c r="E2" s="105" t="s">
        <v>945</v>
      </c>
      <c r="F2" s="105" t="s">
        <v>946</v>
      </c>
      <c r="G2" s="104" t="s">
        <v>947</v>
      </c>
      <c r="H2" s="104" t="s">
        <v>948</v>
      </c>
      <c r="I2" s="104" t="s">
        <v>949</v>
      </c>
      <c r="J2" s="104" t="s">
        <v>950</v>
      </c>
    </row>
    <row r="3" spans="1:10">
      <c r="A3" s="106" t="s">
        <v>165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>
      <c r="A4" s="106" t="s">
        <v>91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>
      <c r="A5" s="106" t="s">
        <v>430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>
      <c r="A6" s="106" t="s">
        <v>125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>
      <c r="A7" s="106" t="s">
        <v>516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>
      <c r="A8" s="106" t="s">
        <v>94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>
      <c r="A9" s="106" t="s">
        <v>433</v>
      </c>
      <c r="B9" s="107"/>
      <c r="C9" s="107"/>
      <c r="D9" s="107"/>
      <c r="E9" s="107"/>
      <c r="F9" s="107"/>
      <c r="G9" s="107"/>
      <c r="H9" s="107"/>
      <c r="I9" s="107"/>
      <c r="J9" s="107"/>
    </row>
    <row r="10" spans="1:10">
      <c r="A10" s="106" t="s">
        <v>519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>
      <c r="A11" s="106" t="s">
        <v>97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>
      <c r="A12" s="106" t="s">
        <v>436</v>
      </c>
      <c r="B12" s="107"/>
      <c r="C12" s="107"/>
      <c r="D12" s="107"/>
      <c r="E12" s="107"/>
      <c r="F12" s="107"/>
      <c r="G12" s="107"/>
      <c r="H12" s="107"/>
      <c r="I12" s="107"/>
      <c r="J12" s="107"/>
    </row>
    <row r="13" spans="1:10">
      <c r="A13" s="106" t="s">
        <v>522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>
      <c r="A14" s="106" t="s">
        <v>100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>
      <c r="A15" s="106" t="s">
        <v>439</v>
      </c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0">
      <c r="A16" s="106" t="s">
        <v>151</v>
      </c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ht="30">
      <c r="A17" s="106" t="s">
        <v>442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>
      <c r="A18" s="106" t="s">
        <v>581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>
      <c r="A19" s="106" t="s">
        <v>445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>
      <c r="A20" s="106" t="s">
        <v>154</v>
      </c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0" ht="15.75" customHeight="1">
      <c r="A21" s="106" t="s">
        <v>157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0" ht="15.75" customHeight="1">
      <c r="A22" s="106" t="s">
        <v>448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ht="15.75" customHeight="1">
      <c r="A23" s="106" t="s">
        <v>160</v>
      </c>
      <c r="B23" s="107"/>
      <c r="C23" s="107"/>
      <c r="D23" s="107"/>
      <c r="E23" s="107"/>
      <c r="F23" s="107"/>
      <c r="G23" s="107"/>
      <c r="H23" s="107"/>
      <c r="I23" s="107"/>
      <c r="J23" s="107"/>
    </row>
    <row r="24" spans="1:10" ht="15.75" customHeight="1">
      <c r="A24" s="106" t="s">
        <v>584</v>
      </c>
      <c r="B24" s="107"/>
      <c r="C24" s="107"/>
      <c r="D24" s="107"/>
      <c r="E24" s="107"/>
      <c r="F24" s="107"/>
      <c r="G24" s="107"/>
      <c r="H24" s="107"/>
      <c r="I24" s="107"/>
      <c r="J24" s="107"/>
    </row>
    <row r="25" spans="1:10" ht="15.75" customHeight="1">
      <c r="A25" s="106" t="s">
        <v>64</v>
      </c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ht="15.75" customHeight="1">
      <c r="A26" s="106" t="s">
        <v>202</v>
      </c>
      <c r="B26" s="107"/>
      <c r="C26" s="107"/>
      <c r="D26" s="107"/>
      <c r="E26" s="107"/>
      <c r="F26" s="107"/>
      <c r="G26" s="107"/>
      <c r="H26" s="107"/>
      <c r="I26" s="107"/>
      <c r="J26" s="107"/>
    </row>
    <row r="27" spans="1:10" ht="15.75" customHeight="1">
      <c r="A27" s="106" t="s">
        <v>262</v>
      </c>
      <c r="B27" s="107"/>
      <c r="C27" s="107"/>
      <c r="D27" s="107"/>
      <c r="E27" s="107"/>
      <c r="F27" s="107"/>
      <c r="G27" s="107"/>
      <c r="H27" s="107"/>
      <c r="I27" s="107"/>
      <c r="J27" s="107"/>
    </row>
    <row r="28" spans="1:10" ht="15.75" customHeight="1">
      <c r="A28" s="106" t="s">
        <v>187</v>
      </c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0" ht="15.75" customHeight="1">
      <c r="A29" s="106" t="s">
        <v>40</v>
      </c>
      <c r="B29" s="107"/>
      <c r="C29" s="107"/>
      <c r="D29" s="107"/>
      <c r="E29" s="107"/>
      <c r="F29" s="107"/>
      <c r="G29" s="107"/>
      <c r="H29" s="107"/>
      <c r="I29" s="107"/>
      <c r="J29" s="107"/>
    </row>
    <row r="30" spans="1:10" ht="15.75" customHeight="1">
      <c r="A30" s="106" t="s">
        <v>269</v>
      </c>
      <c r="B30" s="107"/>
      <c r="C30" s="107"/>
      <c r="D30" s="107"/>
      <c r="E30" s="107"/>
      <c r="F30" s="107"/>
      <c r="G30" s="107"/>
      <c r="H30" s="107"/>
      <c r="I30" s="107"/>
      <c r="J30" s="107"/>
    </row>
    <row r="31" spans="1:10" ht="15.75" customHeight="1">
      <c r="A31" s="106" t="s">
        <v>181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 ht="15.75" customHeight="1">
      <c r="A32" s="106" t="s">
        <v>196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15.75" customHeight="1">
      <c r="A33" s="106" t="s">
        <v>172</v>
      </c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15.75" customHeight="1">
      <c r="A34" s="106" t="s">
        <v>412</v>
      </c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ht="15.75" customHeight="1">
      <c r="A35" s="106" t="s">
        <v>492</v>
      </c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ht="15.75" customHeight="1">
      <c r="A36" s="106" t="s">
        <v>486</v>
      </c>
      <c r="B36" s="107"/>
      <c r="C36" s="107"/>
      <c r="D36" s="107"/>
      <c r="E36" s="107"/>
      <c r="F36" s="107"/>
      <c r="G36" s="107"/>
      <c r="H36" s="107"/>
      <c r="I36" s="107"/>
      <c r="J36" s="107"/>
    </row>
    <row r="37" spans="1:10" ht="15.75" customHeight="1">
      <c r="A37" s="106" t="s">
        <v>276</v>
      </c>
      <c r="B37" s="107"/>
      <c r="C37" s="107"/>
      <c r="D37" s="107"/>
      <c r="E37" s="107"/>
      <c r="F37" s="107"/>
      <c r="G37" s="107"/>
      <c r="H37" s="107"/>
      <c r="I37" s="107"/>
      <c r="J37" s="107"/>
    </row>
    <row r="38" spans="1:10" ht="15.75" customHeight="1">
      <c r="A38" s="106" t="s">
        <v>284</v>
      </c>
      <c r="B38" s="107"/>
      <c r="C38" s="107"/>
      <c r="D38" s="107"/>
      <c r="E38" s="107"/>
      <c r="F38" s="107"/>
      <c r="G38" s="107"/>
      <c r="H38" s="107"/>
      <c r="I38" s="107"/>
      <c r="J38" s="107"/>
    </row>
    <row r="39" spans="1:10" ht="15.75" customHeight="1">
      <c r="A39" s="106" t="s">
        <v>55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15.75" customHeight="1">
      <c r="A40" s="106" t="s">
        <v>418</v>
      </c>
      <c r="B40" s="107"/>
      <c r="C40" s="107"/>
      <c r="D40" s="107"/>
      <c r="E40" s="107"/>
      <c r="F40" s="107"/>
      <c r="G40" s="107"/>
      <c r="H40" s="107"/>
      <c r="I40" s="107"/>
      <c r="J40" s="107"/>
    </row>
    <row r="41" spans="1:10" ht="15.75" customHeight="1">
      <c r="A41" s="106" t="s">
        <v>113</v>
      </c>
      <c r="B41" s="107"/>
      <c r="C41" s="107"/>
      <c r="D41" s="107"/>
      <c r="E41" s="107"/>
      <c r="F41" s="107"/>
      <c r="G41" s="107"/>
      <c r="H41" s="107"/>
      <c r="I41" s="107"/>
      <c r="J41" s="107"/>
    </row>
    <row r="42" spans="1:10" ht="15.75" customHeight="1">
      <c r="A42" s="106" t="s">
        <v>116</v>
      </c>
      <c r="B42" s="107"/>
      <c r="C42" s="107"/>
      <c r="D42" s="107"/>
      <c r="E42" s="107"/>
      <c r="F42" s="107"/>
      <c r="G42" s="107"/>
      <c r="H42" s="107"/>
      <c r="I42" s="107"/>
      <c r="J42" s="107"/>
    </row>
    <row r="43" spans="1:10" ht="15.75" customHeight="1">
      <c r="A43" s="106" t="s">
        <v>128</v>
      </c>
      <c r="B43" s="107"/>
      <c r="C43" s="107"/>
      <c r="D43" s="107"/>
      <c r="E43" s="107"/>
      <c r="F43" s="107"/>
      <c r="G43" s="107"/>
      <c r="H43" s="107"/>
      <c r="I43" s="107"/>
      <c r="J43" s="107"/>
    </row>
    <row r="44" spans="1:10" ht="15.75" customHeight="1">
      <c r="A44" s="106" t="s">
        <v>131</v>
      </c>
      <c r="B44" s="107"/>
      <c r="C44" s="107"/>
      <c r="D44" s="107"/>
      <c r="E44" s="107"/>
      <c r="F44" s="107"/>
      <c r="G44" s="107"/>
      <c r="H44" s="107"/>
      <c r="I44" s="107"/>
      <c r="J44" s="107"/>
    </row>
    <row r="45" spans="1:10" ht="15.75" customHeight="1">
      <c r="A45" s="106" t="s">
        <v>134</v>
      </c>
      <c r="B45" s="107"/>
      <c r="C45" s="107"/>
      <c r="D45" s="107"/>
      <c r="E45" s="107"/>
      <c r="F45" s="107"/>
      <c r="G45" s="107"/>
      <c r="H45" s="107"/>
      <c r="I45" s="107"/>
      <c r="J45" s="107"/>
    </row>
    <row r="46" spans="1:10" ht="15.75" customHeight="1">
      <c r="A46" s="106" t="s">
        <v>137</v>
      </c>
      <c r="B46" s="107"/>
      <c r="C46" s="107"/>
      <c r="D46" s="107"/>
      <c r="E46" s="107"/>
      <c r="F46" s="107"/>
      <c r="G46" s="107"/>
      <c r="H46" s="107"/>
      <c r="I46" s="107"/>
      <c r="J46" s="107"/>
    </row>
    <row r="47" spans="1:10" ht="15.75" customHeight="1">
      <c r="A47" s="106" t="s">
        <v>140</v>
      </c>
      <c r="B47" s="107"/>
      <c r="C47" s="107"/>
      <c r="D47" s="107"/>
      <c r="E47" s="107"/>
      <c r="F47" s="107"/>
      <c r="G47" s="107"/>
      <c r="H47" s="107"/>
      <c r="I47" s="107"/>
      <c r="J47" s="107"/>
    </row>
    <row r="48" spans="1:10" ht="15.75" customHeight="1">
      <c r="A48" s="106" t="s">
        <v>143</v>
      </c>
      <c r="B48" s="107"/>
      <c r="C48" s="107"/>
      <c r="D48" s="107"/>
      <c r="E48" s="107"/>
      <c r="F48" s="107"/>
      <c r="G48" s="107"/>
      <c r="H48" s="107"/>
      <c r="I48" s="107"/>
      <c r="J48" s="107"/>
    </row>
    <row r="49" spans="1:10" ht="15.75" customHeight="1">
      <c r="A49" s="106" t="s">
        <v>103</v>
      </c>
      <c r="B49" s="107"/>
      <c r="C49" s="107"/>
      <c r="D49" s="107"/>
      <c r="E49" s="107"/>
      <c r="F49" s="107"/>
      <c r="G49" s="107"/>
      <c r="H49" s="107"/>
      <c r="I49" s="107"/>
      <c r="J49" s="107"/>
    </row>
    <row r="50" spans="1:10" ht="15.75" customHeight="1">
      <c r="A50" s="106" t="s">
        <v>106</v>
      </c>
      <c r="B50" s="107"/>
      <c r="C50" s="107"/>
      <c r="D50" s="107"/>
      <c r="E50" s="107"/>
      <c r="F50" s="107"/>
      <c r="G50" s="107"/>
      <c r="H50" s="107"/>
      <c r="I50" s="107"/>
      <c r="J50" s="107"/>
    </row>
    <row r="51" spans="1:10" ht="15.75" customHeight="1">
      <c r="A51" s="106" t="s">
        <v>67</v>
      </c>
      <c r="B51" s="107"/>
      <c r="C51" s="107"/>
      <c r="D51" s="107"/>
      <c r="E51" s="107"/>
      <c r="F51" s="107"/>
      <c r="G51" s="107"/>
      <c r="H51" s="107"/>
      <c r="I51" s="107"/>
      <c r="J51" s="107"/>
    </row>
    <row r="52" spans="1:10" ht="15.75" customHeight="1">
      <c r="A52" s="106" t="s">
        <v>58</v>
      </c>
      <c r="B52" s="107"/>
      <c r="C52" s="107"/>
      <c r="D52" s="107"/>
      <c r="E52" s="107"/>
      <c r="F52" s="107"/>
      <c r="G52" s="107"/>
      <c r="H52" s="107"/>
      <c r="I52" s="107"/>
      <c r="J52" s="107"/>
    </row>
    <row r="53" spans="1:10" ht="15.75" customHeight="1">
      <c r="A53" s="106" t="s">
        <v>190</v>
      </c>
      <c r="B53" s="107"/>
      <c r="C53" s="107"/>
      <c r="D53" s="107"/>
      <c r="E53" s="107"/>
      <c r="F53" s="107"/>
      <c r="G53" s="107"/>
      <c r="H53" s="107"/>
      <c r="I53" s="107"/>
      <c r="J53" s="107"/>
    </row>
    <row r="54" spans="1:10" ht="15.75" customHeight="1">
      <c r="A54" s="106" t="s">
        <v>205</v>
      </c>
      <c r="B54" s="107"/>
      <c r="C54" s="107"/>
      <c r="D54" s="107"/>
      <c r="E54" s="107"/>
      <c r="F54" s="107"/>
      <c r="G54" s="107"/>
      <c r="H54" s="107"/>
      <c r="I54" s="107"/>
      <c r="J54" s="107"/>
    </row>
    <row r="55" spans="1:10" ht="15.75" customHeight="1">
      <c r="A55" s="106" t="s">
        <v>266</v>
      </c>
      <c r="B55" s="107"/>
      <c r="C55" s="107"/>
      <c r="D55" s="107"/>
      <c r="E55" s="107"/>
      <c r="F55" s="107"/>
      <c r="G55" s="107"/>
      <c r="H55" s="107"/>
      <c r="I55" s="107"/>
      <c r="J55" s="107"/>
    </row>
    <row r="56" spans="1:10" ht="15.75" customHeight="1">
      <c r="A56" s="106" t="s">
        <v>602</v>
      </c>
      <c r="B56" s="107"/>
      <c r="C56" s="107"/>
      <c r="D56" s="107"/>
      <c r="E56" s="107"/>
      <c r="F56" s="107"/>
      <c r="G56" s="107"/>
      <c r="H56" s="107"/>
      <c r="I56" s="107"/>
      <c r="J56" s="107"/>
    </row>
    <row r="57" spans="1:10" ht="15.75" customHeight="1">
      <c r="A57" s="106" t="s">
        <v>43</v>
      </c>
      <c r="B57" s="107"/>
      <c r="C57" s="107"/>
      <c r="D57" s="107"/>
      <c r="E57" s="107"/>
      <c r="F57" s="107"/>
      <c r="G57" s="107"/>
      <c r="H57" s="107"/>
      <c r="I57" s="107"/>
      <c r="J57" s="107"/>
    </row>
    <row r="58" spans="1:10" ht="15.75" customHeight="1">
      <c r="A58" s="106" t="s">
        <v>280</v>
      </c>
      <c r="B58" s="107"/>
      <c r="C58" s="107"/>
      <c r="D58" s="107"/>
      <c r="E58" s="107"/>
      <c r="F58" s="107"/>
      <c r="G58" s="107"/>
      <c r="H58" s="107"/>
      <c r="I58" s="107"/>
      <c r="J58" s="107"/>
    </row>
    <row r="59" spans="1:10" ht="15.75" customHeight="1">
      <c r="A59" s="106" t="s">
        <v>175</v>
      </c>
      <c r="B59" s="107"/>
      <c r="C59" s="107"/>
      <c r="D59" s="107"/>
      <c r="E59" s="107"/>
      <c r="F59" s="107"/>
      <c r="G59" s="107"/>
      <c r="H59" s="107"/>
      <c r="I59" s="107"/>
      <c r="J59" s="107"/>
    </row>
    <row r="60" spans="1:10" ht="15.75" customHeight="1">
      <c r="A60" s="106" t="s">
        <v>272</v>
      </c>
      <c r="B60" s="107"/>
      <c r="C60" s="107"/>
      <c r="D60" s="107"/>
      <c r="E60" s="107"/>
      <c r="F60" s="107"/>
      <c r="G60" s="107"/>
      <c r="H60" s="107"/>
      <c r="I60" s="107"/>
      <c r="J60" s="107"/>
    </row>
    <row r="61" spans="1:10" ht="15.75" customHeight="1">
      <c r="A61" s="106" t="s">
        <v>184</v>
      </c>
      <c r="B61" s="107"/>
      <c r="C61" s="107"/>
      <c r="D61" s="107"/>
      <c r="E61" s="107"/>
      <c r="F61" s="107"/>
      <c r="G61" s="107"/>
      <c r="H61" s="107"/>
      <c r="I61" s="107"/>
      <c r="J61" s="107"/>
    </row>
    <row r="62" spans="1:10" ht="15.75" customHeight="1">
      <c r="A62" s="106" t="s">
        <v>199</v>
      </c>
      <c r="B62" s="107"/>
      <c r="C62" s="107"/>
      <c r="D62" s="107"/>
      <c r="E62" s="107"/>
      <c r="F62" s="107"/>
      <c r="G62" s="107"/>
      <c r="H62" s="107"/>
      <c r="I62" s="107"/>
      <c r="J62" s="107"/>
    </row>
    <row r="63" spans="1:10" ht="15.75" customHeight="1">
      <c r="A63" s="106" t="s">
        <v>415</v>
      </c>
      <c r="B63" s="107"/>
      <c r="C63" s="107"/>
      <c r="D63" s="107"/>
      <c r="E63" s="107"/>
      <c r="F63" s="107"/>
      <c r="G63" s="107"/>
      <c r="H63" s="107"/>
      <c r="I63" s="107"/>
      <c r="J63" s="107"/>
    </row>
    <row r="64" spans="1:10" ht="15.75" customHeight="1">
      <c r="A64" s="106" t="s">
        <v>495</v>
      </c>
      <c r="B64" s="107"/>
      <c r="C64" s="107"/>
      <c r="D64" s="107"/>
      <c r="E64" s="107"/>
      <c r="F64" s="107"/>
      <c r="G64" s="107"/>
      <c r="H64" s="107"/>
      <c r="I64" s="107"/>
      <c r="J64" s="107"/>
    </row>
    <row r="65" spans="1:10" ht="15.75" customHeight="1">
      <c r="A65" s="106" t="s">
        <v>489</v>
      </c>
      <c r="B65" s="107"/>
      <c r="C65" s="107"/>
      <c r="D65" s="107"/>
      <c r="E65" s="107"/>
      <c r="F65" s="107"/>
      <c r="G65" s="107"/>
      <c r="H65" s="107"/>
      <c r="I65" s="107"/>
      <c r="J65" s="107"/>
    </row>
    <row r="66" spans="1:10" ht="15.75" customHeight="1">
      <c r="A66" s="106" t="s">
        <v>167</v>
      </c>
      <c r="B66" s="107"/>
      <c r="C66" s="107"/>
      <c r="D66" s="107"/>
      <c r="E66" s="107"/>
      <c r="F66" s="107"/>
      <c r="G66" s="107"/>
      <c r="H66" s="107"/>
      <c r="I66" s="107"/>
      <c r="J66" s="107"/>
    </row>
    <row r="67" spans="1:10" ht="15.75" customHeight="1">
      <c r="A67" s="106" t="s">
        <v>288</v>
      </c>
      <c r="B67" s="107"/>
      <c r="C67" s="107"/>
      <c r="D67" s="107"/>
      <c r="E67" s="107"/>
      <c r="F67" s="107"/>
      <c r="G67" s="107"/>
      <c r="H67" s="107"/>
      <c r="I67" s="107"/>
      <c r="J67" s="107"/>
    </row>
    <row r="68" spans="1:10" ht="15.75" customHeight="1">
      <c r="A68" s="106" t="s">
        <v>108</v>
      </c>
      <c r="B68" s="107"/>
      <c r="C68" s="107"/>
      <c r="D68" s="107"/>
      <c r="E68" s="107"/>
      <c r="F68" s="107"/>
      <c r="G68" s="107"/>
      <c r="H68" s="107"/>
      <c r="I68" s="107"/>
      <c r="J68" s="107"/>
    </row>
    <row r="69" spans="1:10" ht="15.75" customHeight="1">
      <c r="A69" s="106" t="s">
        <v>163</v>
      </c>
      <c r="B69" s="107"/>
      <c r="C69" s="107"/>
      <c r="D69" s="107"/>
      <c r="E69" s="107"/>
      <c r="F69" s="107"/>
      <c r="G69" s="107"/>
      <c r="H69" s="107"/>
      <c r="I69" s="107"/>
      <c r="J69" s="107"/>
    </row>
    <row r="70" spans="1:10" ht="15.75" customHeight="1">
      <c r="A70" s="106" t="s">
        <v>70</v>
      </c>
      <c r="B70" s="107"/>
      <c r="C70" s="107"/>
      <c r="D70" s="107"/>
      <c r="E70" s="107"/>
      <c r="F70" s="107"/>
      <c r="G70" s="107"/>
      <c r="H70" s="107"/>
      <c r="I70" s="107"/>
      <c r="J70" s="107"/>
    </row>
    <row r="71" spans="1:10" ht="15.75" customHeight="1">
      <c r="A71" s="106" t="s">
        <v>61</v>
      </c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0" ht="15.75" customHeight="1">
      <c r="A72" s="106" t="s">
        <v>193</v>
      </c>
      <c r="B72" s="107"/>
      <c r="C72" s="107"/>
      <c r="D72" s="107"/>
      <c r="E72" s="107"/>
      <c r="F72" s="107"/>
      <c r="G72" s="107"/>
      <c r="H72" s="107"/>
      <c r="I72" s="107"/>
      <c r="J72" s="107"/>
    </row>
    <row r="73" spans="1:10" ht="15.75" customHeight="1">
      <c r="A73" s="106" t="s">
        <v>421</v>
      </c>
      <c r="B73" s="107"/>
      <c r="C73" s="107"/>
      <c r="D73" s="107"/>
      <c r="E73" s="107"/>
      <c r="F73" s="107"/>
      <c r="G73" s="107"/>
      <c r="H73" s="107"/>
      <c r="I73" s="107"/>
      <c r="J73" s="107"/>
    </row>
    <row r="74" spans="1:10" ht="15.75" customHeight="1">
      <c r="A74" s="106" t="s">
        <v>468</v>
      </c>
      <c r="B74" s="107"/>
      <c r="C74" s="107"/>
      <c r="D74" s="107"/>
      <c r="E74" s="107"/>
      <c r="F74" s="107"/>
      <c r="G74" s="107"/>
      <c r="H74" s="107"/>
      <c r="I74" s="107"/>
      <c r="J74" s="107"/>
    </row>
    <row r="75" spans="1:10" ht="15.75" customHeight="1">
      <c r="A75" s="106" t="s">
        <v>480</v>
      </c>
      <c r="B75" s="107"/>
      <c r="C75" s="107"/>
      <c r="D75" s="107"/>
      <c r="E75" s="107"/>
      <c r="F75" s="107"/>
      <c r="G75" s="107"/>
      <c r="H75" s="107"/>
      <c r="I75" s="107"/>
      <c r="J75" s="107"/>
    </row>
    <row r="76" spans="1:10" ht="15.75" customHeight="1">
      <c r="A76" s="106" t="s">
        <v>46</v>
      </c>
      <c r="B76" s="107"/>
      <c r="C76" s="107"/>
      <c r="D76" s="107"/>
      <c r="E76" s="107"/>
      <c r="F76" s="107"/>
      <c r="G76" s="107"/>
      <c r="H76" s="107"/>
      <c r="I76" s="107"/>
      <c r="J76" s="107"/>
    </row>
    <row r="77" spans="1:10" ht="15.75" customHeight="1">
      <c r="A77" s="106" t="s">
        <v>178</v>
      </c>
      <c r="B77" s="107"/>
      <c r="C77" s="107"/>
      <c r="D77" s="107"/>
      <c r="E77" s="107"/>
      <c r="F77" s="107"/>
      <c r="G77" s="107"/>
      <c r="H77" s="107"/>
      <c r="I77" s="107"/>
      <c r="J77" s="107"/>
    </row>
    <row r="78" spans="1:10" ht="15.75" customHeight="1">
      <c r="A78" s="106" t="s">
        <v>464</v>
      </c>
      <c r="B78" s="107"/>
      <c r="C78" s="107"/>
      <c r="D78" s="107"/>
      <c r="E78" s="107"/>
      <c r="F78" s="107"/>
      <c r="G78" s="107"/>
      <c r="H78" s="107"/>
      <c r="I78" s="107"/>
      <c r="J78" s="107"/>
    </row>
    <row r="79" spans="1:10" ht="15.75" customHeight="1">
      <c r="A79" s="106" t="s">
        <v>498</v>
      </c>
      <c r="B79" s="107"/>
      <c r="C79" s="107"/>
      <c r="D79" s="107"/>
      <c r="E79" s="107"/>
      <c r="F79" s="107"/>
      <c r="G79" s="107"/>
      <c r="H79" s="107"/>
      <c r="I79" s="107"/>
      <c r="J79" s="107"/>
    </row>
    <row r="80" spans="1:10" ht="15.75" customHeight="1">
      <c r="A80" s="106" t="s">
        <v>73</v>
      </c>
      <c r="B80" s="107"/>
      <c r="C80" s="107"/>
      <c r="D80" s="107"/>
      <c r="E80" s="107"/>
      <c r="F80" s="107"/>
      <c r="G80" s="107"/>
      <c r="H80" s="107"/>
      <c r="I80" s="107"/>
      <c r="J80" s="107"/>
    </row>
    <row r="81" spans="1:10" ht="15.75" customHeight="1">
      <c r="A81" s="106" t="s">
        <v>476</v>
      </c>
      <c r="B81" s="107"/>
      <c r="C81" s="107"/>
      <c r="D81" s="107"/>
      <c r="E81" s="107"/>
      <c r="F81" s="107"/>
      <c r="G81" s="107"/>
      <c r="H81" s="107"/>
      <c r="I81" s="107"/>
      <c r="J81" s="107"/>
    </row>
    <row r="82" spans="1:10" ht="15.75" customHeight="1">
      <c r="A82" s="106" t="s">
        <v>424</v>
      </c>
      <c r="B82" s="107"/>
      <c r="C82" s="107"/>
      <c r="D82" s="107"/>
      <c r="E82" s="107"/>
      <c r="F82" s="107"/>
      <c r="G82" s="107"/>
      <c r="H82" s="107"/>
      <c r="I82" s="107"/>
      <c r="J82" s="107"/>
    </row>
    <row r="83" spans="1:10" ht="15.75" customHeight="1">
      <c r="A83" s="106" t="s">
        <v>472</v>
      </c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.75" customHeight="1">
      <c r="A84" s="106" t="s">
        <v>148</v>
      </c>
      <c r="B84" s="107"/>
      <c r="C84" s="107"/>
      <c r="D84" s="107"/>
      <c r="E84" s="107"/>
      <c r="F84" s="107"/>
      <c r="G84" s="107"/>
      <c r="H84" s="107"/>
      <c r="I84" s="107"/>
      <c r="J84" s="107"/>
    </row>
    <row r="85" spans="1:10" ht="15.75" customHeight="1">
      <c r="A85" s="106" t="s">
        <v>460</v>
      </c>
      <c r="B85" s="107"/>
      <c r="C85" s="107"/>
      <c r="D85" s="107"/>
      <c r="E85" s="107"/>
      <c r="F85" s="107"/>
      <c r="G85" s="107"/>
      <c r="H85" s="107"/>
      <c r="I85" s="107"/>
      <c r="J85" s="107"/>
    </row>
    <row r="86" spans="1:10" ht="15.75" customHeight="1">
      <c r="A86" s="106" t="s">
        <v>76</v>
      </c>
      <c r="B86" s="107"/>
      <c r="C86" s="107"/>
      <c r="D86" s="107"/>
      <c r="E86" s="107"/>
      <c r="F86" s="107"/>
      <c r="G86" s="107"/>
      <c r="H86" s="107"/>
      <c r="I86" s="107"/>
      <c r="J86" s="107"/>
    </row>
    <row r="87" spans="1:10" ht="15.75" customHeight="1">
      <c r="A87" s="106" t="s">
        <v>453</v>
      </c>
      <c r="B87" s="107"/>
      <c r="C87" s="107"/>
      <c r="D87" s="107"/>
      <c r="E87" s="107"/>
      <c r="F87" s="107"/>
      <c r="G87" s="107"/>
      <c r="H87" s="107"/>
      <c r="I87" s="107"/>
      <c r="J87" s="107"/>
    </row>
    <row r="88" spans="1:10" ht="15.75" customHeight="1">
      <c r="A88" s="106" t="s">
        <v>501</v>
      </c>
      <c r="B88" s="107"/>
      <c r="C88" s="107"/>
      <c r="D88" s="107"/>
      <c r="E88" s="107"/>
      <c r="F88" s="107"/>
      <c r="G88" s="107"/>
      <c r="H88" s="107"/>
      <c r="I88" s="107"/>
      <c r="J88" s="107"/>
    </row>
    <row r="89" spans="1:10" ht="15.75" customHeight="1">
      <c r="A89" s="106" t="s">
        <v>79</v>
      </c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0" ht="15.75" customHeight="1">
      <c r="A90" s="106" t="s">
        <v>427</v>
      </c>
      <c r="B90" s="107"/>
      <c r="C90" s="107"/>
      <c r="D90" s="107"/>
      <c r="E90" s="107"/>
      <c r="F90" s="107"/>
      <c r="G90" s="107"/>
      <c r="H90" s="107"/>
      <c r="I90" s="107"/>
      <c r="J90" s="107"/>
    </row>
    <row r="91" spans="1:10" ht="15.75" customHeight="1">
      <c r="A91" s="106" t="s">
        <v>49</v>
      </c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.75" customHeight="1">
      <c r="A92" s="106" t="s">
        <v>504</v>
      </c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.75" customHeight="1">
      <c r="A93" s="106" t="s">
        <v>82</v>
      </c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.75" customHeight="1">
      <c r="A94" s="106" t="s">
        <v>562</v>
      </c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.75" customHeight="1">
      <c r="A95" s="106" t="s">
        <v>122</v>
      </c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.75" customHeight="1">
      <c r="A96" s="106" t="s">
        <v>507</v>
      </c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.75" customHeight="1">
      <c r="A97" s="106" t="s">
        <v>85</v>
      </c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.75" customHeight="1">
      <c r="A98" s="106" t="s">
        <v>565</v>
      </c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.75" customHeight="1">
      <c r="A99" s="106" t="s">
        <v>52</v>
      </c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.75" customHeight="1">
      <c r="A100" s="106" t="s">
        <v>510</v>
      </c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.75" customHeight="1">
      <c r="A101" s="106" t="s">
        <v>88</v>
      </c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.75" customHeight="1">
      <c r="A102" s="106" t="s">
        <v>568</v>
      </c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.75" customHeight="1">
      <c r="A103" s="106" t="s">
        <v>456</v>
      </c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.75" customHeight="1">
      <c r="A104" s="106" t="s">
        <v>513</v>
      </c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.75" customHeight="1">
      <c r="A105" s="106" t="s">
        <v>603</v>
      </c>
      <c r="B105" s="107"/>
      <c r="C105" s="107"/>
      <c r="D105" s="107"/>
      <c r="E105" s="107"/>
      <c r="F105" s="107"/>
      <c r="G105" s="107"/>
      <c r="H105" s="107"/>
      <c r="I105" s="107"/>
      <c r="J105" s="107"/>
    </row>
    <row r="106" spans="1:10" ht="15.75" customHeight="1">
      <c r="A106" s="106" t="s">
        <v>604</v>
      </c>
      <c r="B106" s="107"/>
      <c r="C106" s="107"/>
      <c r="D106" s="107"/>
      <c r="E106" s="107"/>
      <c r="F106" s="107"/>
      <c r="G106" s="107"/>
      <c r="H106" s="107"/>
      <c r="I106" s="107"/>
      <c r="J106" s="107"/>
    </row>
    <row r="107" spans="1:10" ht="15.75" customHeight="1">
      <c r="A107" s="106" t="s">
        <v>605</v>
      </c>
      <c r="B107" s="107"/>
      <c r="C107" s="107"/>
      <c r="D107" s="107"/>
      <c r="E107" s="107"/>
      <c r="F107" s="107"/>
      <c r="G107" s="107"/>
      <c r="H107" s="107"/>
      <c r="I107" s="107"/>
      <c r="J107" s="107"/>
    </row>
    <row r="108" spans="1:10" ht="15.75" customHeight="1">
      <c r="A108" s="106" t="s">
        <v>606</v>
      </c>
      <c r="B108" s="107"/>
      <c r="C108" s="107"/>
      <c r="D108" s="107"/>
      <c r="E108" s="107"/>
      <c r="F108" s="107"/>
      <c r="G108" s="107"/>
      <c r="H108" s="107"/>
      <c r="I108" s="107"/>
      <c r="J108" s="107"/>
    </row>
    <row r="109" spans="1:10" ht="15.75" customHeight="1">
      <c r="A109" s="106" t="s">
        <v>607</v>
      </c>
      <c r="B109" s="107"/>
      <c r="C109" s="107"/>
      <c r="D109" s="107"/>
      <c r="E109" s="107"/>
      <c r="F109" s="107"/>
      <c r="G109" s="107"/>
      <c r="H109" s="107"/>
      <c r="I109" s="107"/>
      <c r="J109" s="107"/>
    </row>
    <row r="110" spans="1:10" ht="15.75" customHeight="1">
      <c r="A110" s="106" t="s">
        <v>608</v>
      </c>
      <c r="B110" s="107"/>
      <c r="C110" s="107"/>
      <c r="D110" s="107"/>
      <c r="E110" s="107"/>
      <c r="F110" s="107"/>
      <c r="G110" s="107"/>
      <c r="H110" s="107"/>
      <c r="I110" s="107"/>
      <c r="J110" s="107"/>
    </row>
    <row r="111" spans="1:10" ht="15.75" customHeight="1">
      <c r="A111" s="106" t="s">
        <v>609</v>
      </c>
      <c r="B111" s="107"/>
      <c r="C111" s="107"/>
      <c r="D111" s="107"/>
      <c r="E111" s="107"/>
      <c r="F111" s="107"/>
      <c r="G111" s="107"/>
      <c r="H111" s="107"/>
      <c r="I111" s="107"/>
      <c r="J111" s="107"/>
    </row>
    <row r="112" spans="1:10" ht="15.75" customHeight="1">
      <c r="A112" s="106" t="s">
        <v>610</v>
      </c>
      <c r="B112" s="107"/>
      <c r="C112" s="107"/>
      <c r="D112" s="107"/>
      <c r="E112" s="107"/>
      <c r="F112" s="107"/>
      <c r="G112" s="107"/>
      <c r="H112" s="107"/>
      <c r="I112" s="107"/>
      <c r="J112" s="107"/>
    </row>
    <row r="113" spans="1:10" ht="15.75" customHeight="1">
      <c r="A113" s="106" t="s">
        <v>611</v>
      </c>
      <c r="B113" s="107"/>
      <c r="C113" s="107"/>
      <c r="D113" s="107"/>
      <c r="E113" s="107"/>
      <c r="F113" s="107"/>
      <c r="G113" s="107"/>
      <c r="H113" s="107"/>
      <c r="I113" s="107"/>
      <c r="J113" s="107"/>
    </row>
    <row r="114" spans="1:10" ht="15.75" customHeight="1">
      <c r="A114" s="106" t="s">
        <v>612</v>
      </c>
      <c r="B114" s="107"/>
      <c r="C114" s="107"/>
      <c r="D114" s="107"/>
      <c r="E114" s="107"/>
      <c r="F114" s="107"/>
      <c r="G114" s="107"/>
      <c r="H114" s="107"/>
      <c r="I114" s="107"/>
      <c r="J114" s="107"/>
    </row>
    <row r="115" spans="1:10" ht="15.75" customHeight="1">
      <c r="A115" s="106" t="s">
        <v>613</v>
      </c>
      <c r="B115" s="107"/>
      <c r="C115" s="107"/>
      <c r="D115" s="107"/>
      <c r="E115" s="107"/>
      <c r="F115" s="107"/>
      <c r="G115" s="107"/>
      <c r="H115" s="107"/>
      <c r="I115" s="107"/>
      <c r="J115" s="107"/>
    </row>
    <row r="116" spans="1:10" ht="15.75" customHeight="1">
      <c r="A116" s="106" t="s">
        <v>614</v>
      </c>
      <c r="B116" s="107"/>
      <c r="C116" s="107"/>
      <c r="D116" s="107"/>
      <c r="E116" s="107"/>
      <c r="F116" s="107"/>
      <c r="G116" s="107"/>
      <c r="H116" s="107"/>
      <c r="I116" s="107"/>
      <c r="J116" s="107"/>
    </row>
    <row r="117" spans="1:10" ht="15.75" customHeight="1">
      <c r="A117" s="106" t="s">
        <v>615</v>
      </c>
      <c r="B117" s="107"/>
      <c r="C117" s="107"/>
      <c r="D117" s="107"/>
      <c r="E117" s="107"/>
      <c r="F117" s="107"/>
      <c r="G117" s="107"/>
      <c r="H117" s="107"/>
      <c r="I117" s="107"/>
      <c r="J117" s="107"/>
    </row>
    <row r="118" spans="1:10" ht="15.75" customHeight="1">
      <c r="A118" s="106" t="s">
        <v>616</v>
      </c>
      <c r="B118" s="107"/>
      <c r="C118" s="107"/>
      <c r="D118" s="107"/>
      <c r="E118" s="107"/>
      <c r="F118" s="107"/>
      <c r="G118" s="107"/>
      <c r="H118" s="107"/>
      <c r="I118" s="107"/>
      <c r="J118" s="107"/>
    </row>
    <row r="119" spans="1:10" ht="15.75" customHeight="1">
      <c r="A119" s="106" t="s">
        <v>617</v>
      </c>
      <c r="B119" s="107"/>
      <c r="C119" s="107"/>
      <c r="D119" s="107"/>
      <c r="E119" s="107"/>
      <c r="F119" s="107"/>
      <c r="G119" s="107"/>
      <c r="H119" s="107"/>
      <c r="I119" s="107"/>
      <c r="J119" s="107"/>
    </row>
    <row r="120" spans="1:10" ht="15.75" customHeight="1">
      <c r="A120" s="106" t="s">
        <v>537</v>
      </c>
      <c r="B120" s="107"/>
      <c r="C120" s="107"/>
      <c r="D120" s="107"/>
      <c r="E120" s="107"/>
      <c r="F120" s="107"/>
      <c r="G120" s="107"/>
      <c r="H120" s="107"/>
      <c r="I120" s="107"/>
      <c r="J120" s="107"/>
    </row>
    <row r="121" spans="1:10" ht="15.75" customHeight="1">
      <c r="A121" s="106" t="s">
        <v>545</v>
      </c>
      <c r="B121" s="107"/>
      <c r="C121" s="107"/>
      <c r="D121" s="107"/>
      <c r="E121" s="107"/>
      <c r="F121" s="107"/>
      <c r="G121" s="107"/>
      <c r="H121" s="107"/>
      <c r="I121" s="107"/>
      <c r="J121" s="107"/>
    </row>
    <row r="122" spans="1:10" ht="15.75" customHeight="1">
      <c r="A122" s="106" t="s">
        <v>549</v>
      </c>
      <c r="B122" s="107"/>
      <c r="C122" s="107"/>
      <c r="D122" s="107"/>
      <c r="E122" s="107"/>
      <c r="F122" s="107"/>
      <c r="G122" s="107"/>
      <c r="H122" s="107"/>
      <c r="I122" s="107"/>
      <c r="J122" s="107"/>
    </row>
    <row r="123" spans="1:10" ht="15.75" customHeight="1">
      <c r="A123" s="106" t="s">
        <v>553</v>
      </c>
      <c r="B123" s="107"/>
      <c r="C123" s="107"/>
      <c r="D123" s="107"/>
      <c r="E123" s="107"/>
      <c r="F123" s="107"/>
      <c r="G123" s="107"/>
      <c r="H123" s="107"/>
      <c r="I123" s="107"/>
      <c r="J123" s="107"/>
    </row>
    <row r="124" spans="1:10" ht="15.75" customHeight="1">
      <c r="A124" s="106" t="s">
        <v>533</v>
      </c>
      <c r="B124" s="107"/>
      <c r="C124" s="107"/>
      <c r="D124" s="107"/>
      <c r="E124" s="107"/>
      <c r="F124" s="107"/>
      <c r="G124" s="107"/>
      <c r="H124" s="107"/>
      <c r="I124" s="107"/>
      <c r="J124" s="107"/>
    </row>
    <row r="125" spans="1:10" ht="15.75" customHeight="1">
      <c r="A125" s="106" t="s">
        <v>529</v>
      </c>
      <c r="B125" s="107"/>
      <c r="C125" s="107"/>
      <c r="D125" s="107"/>
      <c r="E125" s="107"/>
      <c r="F125" s="107"/>
      <c r="G125" s="107"/>
      <c r="H125" s="107"/>
      <c r="I125" s="107"/>
      <c r="J125" s="107"/>
    </row>
    <row r="126" spans="1:10" ht="15.75" customHeight="1">
      <c r="A126" s="106" t="s">
        <v>541</v>
      </c>
      <c r="B126" s="107"/>
      <c r="C126" s="107"/>
      <c r="D126" s="107"/>
      <c r="E126" s="107"/>
      <c r="F126" s="107"/>
      <c r="G126" s="107"/>
      <c r="H126" s="107"/>
      <c r="I126" s="107"/>
      <c r="J126" s="107"/>
    </row>
    <row r="127" spans="1:10" ht="15.75" customHeight="1">
      <c r="A127" s="106" t="s">
        <v>450</v>
      </c>
      <c r="B127" s="107"/>
      <c r="C127" s="107"/>
      <c r="D127" s="107"/>
      <c r="E127" s="107"/>
      <c r="F127" s="107"/>
      <c r="G127" s="107"/>
      <c r="H127" s="107"/>
      <c r="I127" s="107"/>
      <c r="J127" s="107"/>
    </row>
    <row r="128" spans="1:10" ht="15.75" customHeight="1">
      <c r="A128" s="106" t="s">
        <v>524</v>
      </c>
      <c r="B128" s="107"/>
      <c r="C128" s="107"/>
      <c r="D128" s="107"/>
      <c r="E128" s="107"/>
      <c r="F128" s="107"/>
      <c r="G128" s="107"/>
      <c r="H128" s="107"/>
      <c r="I128" s="107"/>
      <c r="J128" s="107"/>
    </row>
    <row r="129" spans="1:10" ht="15.75" customHeight="1">
      <c r="A129" s="106" t="s">
        <v>370</v>
      </c>
      <c r="B129" s="107"/>
      <c r="C129" s="107"/>
      <c r="D129" s="107"/>
      <c r="E129" s="107"/>
      <c r="F129" s="107"/>
      <c r="G129" s="107"/>
      <c r="H129" s="107"/>
      <c r="I129" s="107"/>
      <c r="J129" s="107"/>
    </row>
    <row r="130" spans="1:10" ht="15.75" customHeight="1">
      <c r="A130" s="106" t="s">
        <v>222</v>
      </c>
      <c r="B130" s="107"/>
      <c r="C130" s="107"/>
      <c r="D130" s="107"/>
      <c r="E130" s="107"/>
      <c r="F130" s="107"/>
      <c r="G130" s="107"/>
      <c r="H130" s="107"/>
      <c r="I130" s="107"/>
      <c r="J130" s="107"/>
    </row>
    <row r="131" spans="1:10" ht="15.75" customHeight="1">
      <c r="A131" s="106" t="s">
        <v>230</v>
      </c>
      <c r="B131" s="107"/>
      <c r="C131" s="107"/>
      <c r="D131" s="107"/>
      <c r="E131" s="107"/>
      <c r="F131" s="107"/>
      <c r="G131" s="107"/>
      <c r="H131" s="107"/>
      <c r="I131" s="107"/>
      <c r="J131" s="107"/>
    </row>
    <row r="132" spans="1:10" ht="15.75" customHeight="1">
      <c r="A132" s="106" t="s">
        <v>322</v>
      </c>
      <c r="B132" s="107"/>
      <c r="C132" s="107"/>
      <c r="D132" s="107"/>
      <c r="E132" s="107"/>
      <c r="F132" s="107"/>
      <c r="G132" s="107"/>
      <c r="H132" s="107"/>
      <c r="I132" s="107"/>
      <c r="J132" s="107"/>
    </row>
    <row r="133" spans="1:10" ht="15.75" customHeight="1">
      <c r="A133" s="106" t="s">
        <v>294</v>
      </c>
      <c r="B133" s="107"/>
      <c r="C133" s="107"/>
      <c r="D133" s="107"/>
      <c r="E133" s="107"/>
      <c r="F133" s="107"/>
      <c r="G133" s="107"/>
      <c r="H133" s="107"/>
      <c r="I133" s="107"/>
      <c r="J133" s="107"/>
    </row>
    <row r="134" spans="1:10" ht="15.75" customHeight="1">
      <c r="A134" s="106" t="s">
        <v>298</v>
      </c>
      <c r="B134" s="107"/>
      <c r="C134" s="107"/>
      <c r="D134" s="107"/>
      <c r="E134" s="107"/>
      <c r="F134" s="107"/>
      <c r="G134" s="107"/>
      <c r="H134" s="107"/>
      <c r="I134" s="107"/>
      <c r="J134" s="107"/>
    </row>
    <row r="135" spans="1:10" ht="15.75" customHeight="1">
      <c r="A135" s="106" t="s">
        <v>210</v>
      </c>
      <c r="B135" s="107"/>
      <c r="C135" s="107"/>
      <c r="D135" s="107"/>
      <c r="E135" s="107"/>
      <c r="F135" s="107"/>
      <c r="G135" s="107"/>
      <c r="H135" s="107"/>
      <c r="I135" s="107"/>
      <c r="J135" s="107"/>
    </row>
    <row r="136" spans="1:10" ht="15.75" customHeight="1">
      <c r="A136" s="106" t="s">
        <v>302</v>
      </c>
      <c r="B136" s="107"/>
      <c r="C136" s="107"/>
      <c r="D136" s="107"/>
      <c r="E136" s="107"/>
      <c r="F136" s="107"/>
      <c r="G136" s="107"/>
      <c r="H136" s="107"/>
      <c r="I136" s="107"/>
      <c r="J136" s="107"/>
    </row>
    <row r="137" spans="1:10" ht="15.75" customHeight="1">
      <c r="A137" s="106" t="s">
        <v>306</v>
      </c>
      <c r="B137" s="107"/>
      <c r="C137" s="107"/>
      <c r="D137" s="107"/>
      <c r="E137" s="107"/>
      <c r="F137" s="107"/>
      <c r="G137" s="107"/>
      <c r="H137" s="107"/>
      <c r="I137" s="107"/>
      <c r="J137" s="107"/>
    </row>
    <row r="138" spans="1:10" ht="15.75" customHeight="1">
      <c r="A138" s="106" t="s">
        <v>310</v>
      </c>
      <c r="B138" s="107"/>
      <c r="C138" s="107"/>
      <c r="D138" s="107"/>
      <c r="E138" s="107"/>
      <c r="F138" s="107"/>
      <c r="G138" s="107"/>
      <c r="H138" s="107"/>
      <c r="I138" s="107"/>
      <c r="J138" s="107"/>
    </row>
    <row r="139" spans="1:10" ht="15.75" customHeight="1">
      <c r="A139" s="106" t="s">
        <v>314</v>
      </c>
      <c r="B139" s="107"/>
      <c r="C139" s="107"/>
      <c r="D139" s="107"/>
      <c r="E139" s="107"/>
      <c r="F139" s="107"/>
      <c r="G139" s="107"/>
      <c r="H139" s="107"/>
      <c r="I139" s="107"/>
      <c r="J139" s="107"/>
    </row>
    <row r="140" spans="1:10" ht="15.75" customHeight="1">
      <c r="A140" s="106" t="s">
        <v>318</v>
      </c>
      <c r="B140" s="107"/>
      <c r="C140" s="107"/>
      <c r="D140" s="107"/>
      <c r="E140" s="107"/>
      <c r="F140" s="107"/>
      <c r="G140" s="107"/>
      <c r="H140" s="107"/>
      <c r="I140" s="107"/>
      <c r="J140" s="107"/>
    </row>
    <row r="141" spans="1:10" ht="15.75" customHeight="1">
      <c r="A141" s="106" t="s">
        <v>214</v>
      </c>
      <c r="B141" s="107"/>
      <c r="C141" s="107"/>
      <c r="D141" s="107"/>
      <c r="E141" s="107"/>
      <c r="F141" s="107"/>
      <c r="G141" s="107"/>
      <c r="H141" s="107"/>
      <c r="I141" s="107"/>
      <c r="J141" s="107"/>
    </row>
    <row r="142" spans="1:10" ht="15.75" customHeight="1">
      <c r="A142" s="106" t="s">
        <v>218</v>
      </c>
      <c r="B142" s="107"/>
      <c r="C142" s="107"/>
      <c r="D142" s="107"/>
      <c r="E142" s="107"/>
      <c r="F142" s="107"/>
      <c r="G142" s="107"/>
      <c r="H142" s="107"/>
      <c r="I142" s="107"/>
      <c r="J142" s="107"/>
    </row>
    <row r="143" spans="1:10" ht="15.75" customHeight="1">
      <c r="A143" s="106" t="s">
        <v>326</v>
      </c>
      <c r="B143" s="107"/>
      <c r="C143" s="107"/>
      <c r="D143" s="107"/>
      <c r="E143" s="107"/>
      <c r="F143" s="107"/>
      <c r="G143" s="107"/>
      <c r="H143" s="107"/>
      <c r="I143" s="107"/>
      <c r="J143" s="107"/>
    </row>
    <row r="144" spans="1:10" ht="15.75" customHeight="1">
      <c r="A144" s="106" t="s">
        <v>330</v>
      </c>
      <c r="B144" s="107"/>
      <c r="C144" s="107"/>
      <c r="D144" s="107"/>
      <c r="E144" s="107"/>
      <c r="F144" s="107"/>
      <c r="G144" s="107"/>
      <c r="H144" s="107"/>
      <c r="I144" s="107"/>
      <c r="J144" s="107"/>
    </row>
    <row r="145" spans="1:10" ht="15.75" customHeight="1">
      <c r="A145" s="106" t="s">
        <v>334</v>
      </c>
      <c r="B145" s="107"/>
      <c r="C145" s="107"/>
      <c r="D145" s="107"/>
      <c r="E145" s="107"/>
      <c r="F145" s="107"/>
      <c r="G145" s="107"/>
      <c r="H145" s="107"/>
      <c r="I145" s="107"/>
      <c r="J145" s="107"/>
    </row>
    <row r="146" spans="1:10" ht="15.75" customHeight="1">
      <c r="A146" s="106" t="s">
        <v>338</v>
      </c>
      <c r="B146" s="107"/>
      <c r="C146" s="107"/>
      <c r="D146" s="107"/>
      <c r="E146" s="107"/>
      <c r="F146" s="107"/>
      <c r="G146" s="107"/>
      <c r="H146" s="107"/>
      <c r="I146" s="107"/>
      <c r="J146" s="107"/>
    </row>
    <row r="147" spans="1:10" ht="15.75" customHeight="1">
      <c r="A147" s="106" t="s">
        <v>342</v>
      </c>
      <c r="B147" s="107"/>
      <c r="C147" s="107"/>
      <c r="D147" s="107"/>
      <c r="E147" s="107"/>
      <c r="F147" s="107"/>
      <c r="G147" s="107"/>
      <c r="H147" s="107"/>
      <c r="I147" s="107"/>
      <c r="J147" s="107"/>
    </row>
    <row r="148" spans="1:10" ht="15.75" customHeight="1">
      <c r="A148" s="106" t="s">
        <v>346</v>
      </c>
      <c r="B148" s="107"/>
      <c r="C148" s="107"/>
      <c r="D148" s="107"/>
      <c r="E148" s="107"/>
      <c r="F148" s="107"/>
      <c r="G148" s="107"/>
      <c r="H148" s="107"/>
      <c r="I148" s="107"/>
      <c r="J148" s="107"/>
    </row>
    <row r="149" spans="1:10" ht="15.75" customHeight="1">
      <c r="A149" s="106" t="s">
        <v>350</v>
      </c>
      <c r="B149" s="107"/>
      <c r="C149" s="107"/>
      <c r="D149" s="107"/>
      <c r="E149" s="107"/>
      <c r="F149" s="107"/>
      <c r="G149" s="107"/>
      <c r="H149" s="107"/>
      <c r="I149" s="107"/>
      <c r="J149" s="107"/>
    </row>
    <row r="150" spans="1:10" ht="15.75" customHeight="1">
      <c r="A150" s="106" t="s">
        <v>354</v>
      </c>
      <c r="B150" s="107"/>
      <c r="C150" s="107"/>
      <c r="D150" s="107"/>
      <c r="E150" s="107"/>
      <c r="F150" s="107"/>
      <c r="G150" s="107"/>
      <c r="H150" s="107"/>
      <c r="I150" s="107"/>
      <c r="J150" s="108"/>
    </row>
    <row r="151" spans="1:10" ht="15.75" customHeight="1">
      <c r="A151" s="106" t="s">
        <v>226</v>
      </c>
      <c r="B151" s="107"/>
      <c r="C151" s="107"/>
      <c r="D151" s="107"/>
      <c r="E151" s="107"/>
      <c r="F151" s="107"/>
      <c r="G151" s="107"/>
      <c r="H151" s="107"/>
      <c r="I151" s="107"/>
      <c r="J151" s="107"/>
    </row>
    <row r="152" spans="1:10" ht="15.75" customHeight="1">
      <c r="A152" s="106" t="s">
        <v>358</v>
      </c>
      <c r="B152" s="107"/>
      <c r="C152" s="107"/>
      <c r="D152" s="107"/>
      <c r="E152" s="107"/>
      <c r="F152" s="107"/>
      <c r="G152" s="107"/>
      <c r="H152" s="107"/>
      <c r="I152" s="107"/>
      <c r="J152" s="107"/>
    </row>
    <row r="153" spans="1:10" ht="15.75" customHeight="1">
      <c r="A153" s="106" t="s">
        <v>234</v>
      </c>
      <c r="B153" s="107"/>
      <c r="C153" s="107"/>
      <c r="D153" s="107"/>
      <c r="E153" s="107"/>
      <c r="F153" s="107"/>
      <c r="G153" s="107"/>
      <c r="H153" s="107"/>
      <c r="I153" s="107"/>
      <c r="J153" s="107"/>
    </row>
    <row r="154" spans="1:10" ht="15.75" customHeight="1">
      <c r="A154" s="106" t="s">
        <v>362</v>
      </c>
      <c r="B154" s="107"/>
      <c r="C154" s="107"/>
      <c r="D154" s="107"/>
      <c r="E154" s="107"/>
      <c r="F154" s="107"/>
      <c r="G154" s="107"/>
      <c r="H154" s="107"/>
      <c r="I154" s="107"/>
      <c r="J154" s="107"/>
    </row>
    <row r="155" spans="1:10" ht="15.75" customHeight="1">
      <c r="A155" s="106" t="s">
        <v>238</v>
      </c>
      <c r="B155" s="107"/>
      <c r="C155" s="107"/>
      <c r="D155" s="107"/>
      <c r="E155" s="107"/>
      <c r="F155" s="107"/>
      <c r="G155" s="107"/>
      <c r="H155" s="107"/>
      <c r="I155" s="107"/>
      <c r="J155" s="107"/>
    </row>
    <row r="156" spans="1:10" ht="15.75" customHeight="1">
      <c r="A156" s="77" t="s">
        <v>366</v>
      </c>
      <c r="B156" s="107"/>
      <c r="C156" s="107"/>
      <c r="D156" s="107"/>
      <c r="E156" s="107"/>
      <c r="F156" s="107"/>
      <c r="G156" s="107"/>
      <c r="H156" s="107"/>
      <c r="I156" s="107"/>
      <c r="J156" s="107"/>
    </row>
    <row r="157" spans="1:10" ht="15.75" customHeight="1">
      <c r="A157" s="77" t="s">
        <v>374</v>
      </c>
      <c r="B157" s="107"/>
      <c r="C157" s="107"/>
      <c r="D157" s="107"/>
      <c r="E157" s="107"/>
      <c r="F157" s="107"/>
      <c r="G157" s="107"/>
      <c r="H157" s="107"/>
      <c r="I157" s="107"/>
      <c r="J157" s="107"/>
    </row>
    <row r="158" spans="1:10" ht="15.75" customHeight="1">
      <c r="A158" s="77" t="s">
        <v>242</v>
      </c>
      <c r="B158" s="107"/>
      <c r="C158" s="107"/>
      <c r="D158" s="107"/>
      <c r="E158" s="107"/>
      <c r="F158" s="107"/>
      <c r="G158" s="107"/>
      <c r="H158" s="107"/>
      <c r="I158" s="107"/>
      <c r="J158" s="107"/>
    </row>
    <row r="159" spans="1:10" ht="15.75" customHeight="1">
      <c r="A159" s="77" t="s">
        <v>378</v>
      </c>
      <c r="B159" s="107"/>
      <c r="C159" s="107"/>
      <c r="D159" s="107"/>
      <c r="E159" s="107"/>
      <c r="F159" s="107"/>
      <c r="G159" s="107"/>
      <c r="H159" s="107"/>
      <c r="I159" s="107"/>
      <c r="J159" s="107"/>
    </row>
    <row r="160" spans="1:10" ht="15.75" customHeight="1">
      <c r="A160" s="77" t="s">
        <v>390</v>
      </c>
      <c r="B160" s="107"/>
      <c r="C160" s="107"/>
      <c r="D160" s="107"/>
      <c r="E160" s="107"/>
      <c r="F160" s="107"/>
      <c r="G160" s="107"/>
      <c r="H160" s="107"/>
      <c r="I160" s="107"/>
      <c r="J160" s="107"/>
    </row>
    <row r="161" spans="1:10" ht="15.75" customHeight="1">
      <c r="A161" s="77" t="s">
        <v>246</v>
      </c>
      <c r="B161" s="107"/>
      <c r="C161" s="107"/>
      <c r="D161" s="107"/>
      <c r="E161" s="107"/>
      <c r="F161" s="107"/>
      <c r="G161" s="107"/>
      <c r="H161" s="107"/>
      <c r="I161" s="107"/>
      <c r="J161" s="107"/>
    </row>
    <row r="162" spans="1:10" ht="15.75" customHeight="1">
      <c r="A162" s="77" t="s">
        <v>250</v>
      </c>
      <c r="B162" s="107"/>
      <c r="C162" s="107"/>
      <c r="D162" s="107"/>
      <c r="E162" s="107"/>
      <c r="F162" s="107"/>
      <c r="G162" s="107"/>
      <c r="H162" s="107"/>
      <c r="I162" s="107"/>
      <c r="J162" s="107"/>
    </row>
    <row r="163" spans="1:10" ht="15.75" customHeight="1">
      <c r="A163" s="77" t="s">
        <v>254</v>
      </c>
      <c r="B163" s="107"/>
      <c r="C163" s="107"/>
      <c r="D163" s="107"/>
      <c r="E163" s="107"/>
      <c r="F163" s="107"/>
      <c r="G163" s="107"/>
      <c r="H163" s="107"/>
      <c r="I163" s="107"/>
      <c r="J163" s="107"/>
    </row>
    <row r="164" spans="1:10" ht="15.75" customHeight="1">
      <c r="A164" s="77" t="s">
        <v>398</v>
      </c>
      <c r="B164" s="107"/>
      <c r="C164" s="107"/>
      <c r="D164" s="107"/>
      <c r="E164" s="107"/>
      <c r="F164" s="107"/>
      <c r="G164" s="107"/>
      <c r="H164" s="107"/>
      <c r="I164" s="107"/>
      <c r="J164" s="107"/>
    </row>
    <row r="165" spans="1:10" ht="15.75" customHeight="1">
      <c r="A165" s="77" t="s">
        <v>406</v>
      </c>
      <c r="B165" s="107"/>
      <c r="C165" s="107"/>
      <c r="D165" s="107"/>
      <c r="E165" s="107"/>
      <c r="F165" s="107"/>
      <c r="G165" s="107"/>
      <c r="H165" s="107"/>
      <c r="I165" s="107"/>
      <c r="J165" s="107"/>
    </row>
    <row r="166" spans="1:10" ht="15.75" customHeight="1">
      <c r="A166" s="77" t="s">
        <v>258</v>
      </c>
      <c r="B166" s="107"/>
      <c r="C166" s="107"/>
      <c r="D166" s="107"/>
      <c r="E166" s="107"/>
      <c r="F166" s="107"/>
      <c r="G166" s="107"/>
      <c r="H166" s="107"/>
      <c r="I166" s="107"/>
      <c r="J166" s="107"/>
    </row>
    <row r="167" spans="1:10" ht="15.75" customHeight="1">
      <c r="A167" s="77" t="s">
        <v>382</v>
      </c>
      <c r="B167" s="107"/>
      <c r="C167" s="107"/>
      <c r="D167" s="107"/>
      <c r="E167" s="107"/>
      <c r="F167" s="107"/>
      <c r="G167" s="107"/>
      <c r="H167" s="107"/>
      <c r="I167" s="107"/>
      <c r="J167" s="107"/>
    </row>
    <row r="168" spans="1:10" ht="15.75" customHeight="1">
      <c r="A168" s="77" t="s">
        <v>386</v>
      </c>
      <c r="B168" s="107"/>
      <c r="C168" s="107"/>
      <c r="D168" s="107"/>
      <c r="E168" s="107"/>
      <c r="F168" s="107"/>
      <c r="G168" s="107"/>
      <c r="H168" s="107"/>
      <c r="I168" s="107"/>
      <c r="J168" s="107"/>
    </row>
    <row r="169" spans="1:10" ht="15.75" customHeight="1">
      <c r="A169" s="77" t="s">
        <v>394</v>
      </c>
      <c r="B169" s="107"/>
      <c r="C169" s="107"/>
      <c r="D169" s="107"/>
      <c r="E169" s="107"/>
      <c r="F169" s="107"/>
      <c r="G169" s="107"/>
      <c r="H169" s="107"/>
      <c r="I169" s="107"/>
      <c r="J169" s="107"/>
    </row>
    <row r="170" spans="1:10" ht="15.75" customHeight="1">
      <c r="A170" s="77" t="s">
        <v>402</v>
      </c>
      <c r="B170" s="107"/>
      <c r="C170" s="107"/>
      <c r="D170" s="107"/>
      <c r="E170" s="107"/>
      <c r="F170" s="107"/>
      <c r="G170" s="107"/>
      <c r="H170" s="107"/>
      <c r="I170" s="107"/>
      <c r="J170" s="107"/>
    </row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J181"/>
  <sheetViews>
    <sheetView workbookViewId="0">
      <pane ySplit="1" topLeftCell="A157" activePane="bottomLeft" state="frozen"/>
      <selection pane="bottomLeft" activeCell="J181" sqref="J181"/>
    </sheetView>
  </sheetViews>
  <sheetFormatPr defaultColWidth="14.42578125" defaultRowHeight="15" customHeight="1"/>
  <cols>
    <col min="1" max="1" width="59.7109375" customWidth="1"/>
    <col min="2" max="9" width="8.7109375" customWidth="1"/>
    <col min="10" max="10" width="13.140625" customWidth="1"/>
  </cols>
  <sheetData>
    <row r="1" spans="1:10" ht="75">
      <c r="A1" s="109" t="s">
        <v>951</v>
      </c>
      <c r="B1" s="110" t="s">
        <v>952</v>
      </c>
      <c r="C1" s="110" t="s">
        <v>953</v>
      </c>
      <c r="D1" s="110" t="s">
        <v>954</v>
      </c>
      <c r="E1" s="110" t="s">
        <v>955</v>
      </c>
      <c r="F1" s="110" t="s">
        <v>956</v>
      </c>
      <c r="G1" s="110" t="s">
        <v>957</v>
      </c>
      <c r="H1" s="110" t="s">
        <v>958</v>
      </c>
      <c r="I1" s="110" t="s">
        <v>959</v>
      </c>
      <c r="J1" s="111" t="s">
        <v>960</v>
      </c>
    </row>
    <row r="2" spans="1:10" ht="15.75">
      <c r="A2" s="46"/>
      <c r="B2" s="112"/>
      <c r="C2" s="112"/>
      <c r="D2" s="112"/>
      <c r="E2" s="112"/>
      <c r="F2" s="112"/>
      <c r="G2" s="112"/>
      <c r="H2" s="112"/>
      <c r="I2" s="112"/>
      <c r="J2" s="113" t="e">
        <f t="shared" ref="J2:J64" si="0">((D2+H2)/(B2+H2+F2-E2-G2))*1.25</f>
        <v>#DIV/0!</v>
      </c>
    </row>
    <row r="3" spans="1:10" ht="15.75">
      <c r="A3" s="46"/>
      <c r="B3" s="112"/>
      <c r="C3" s="112"/>
      <c r="D3" s="112"/>
      <c r="E3" s="112"/>
      <c r="F3" s="112"/>
      <c r="G3" s="112"/>
      <c r="H3" s="112"/>
      <c r="I3" s="112"/>
      <c r="J3" s="113" t="e">
        <f t="shared" si="0"/>
        <v>#DIV/0!</v>
      </c>
    </row>
    <row r="4" spans="1:10" ht="15.75">
      <c r="A4" s="46"/>
      <c r="B4" s="112"/>
      <c r="C4" s="112"/>
      <c r="D4" s="112"/>
      <c r="E4" s="112"/>
      <c r="F4" s="112"/>
      <c r="G4" s="112"/>
      <c r="H4" s="112"/>
      <c r="I4" s="112"/>
      <c r="J4" s="113" t="e">
        <f t="shared" si="0"/>
        <v>#DIV/0!</v>
      </c>
    </row>
    <row r="5" spans="1:10" ht="15.75">
      <c r="A5" s="46"/>
      <c r="B5" s="112"/>
      <c r="C5" s="112"/>
      <c r="D5" s="112"/>
      <c r="E5" s="112"/>
      <c r="F5" s="112"/>
      <c r="G5" s="112"/>
      <c r="H5" s="112"/>
      <c r="I5" s="112"/>
      <c r="J5" s="113" t="e">
        <f t="shared" si="0"/>
        <v>#DIV/0!</v>
      </c>
    </row>
    <row r="6" spans="1:10" ht="15.75">
      <c r="A6" s="46"/>
      <c r="B6" s="112"/>
      <c r="C6" s="112"/>
      <c r="D6" s="112"/>
      <c r="E6" s="112"/>
      <c r="F6" s="112"/>
      <c r="G6" s="112"/>
      <c r="H6" s="112"/>
      <c r="I6" s="112"/>
      <c r="J6" s="113" t="e">
        <f t="shared" si="0"/>
        <v>#DIV/0!</v>
      </c>
    </row>
    <row r="7" spans="1:10" ht="15.75">
      <c r="A7" s="46"/>
      <c r="B7" s="112"/>
      <c r="C7" s="112"/>
      <c r="D7" s="112"/>
      <c r="E7" s="112"/>
      <c r="F7" s="112"/>
      <c r="G7" s="112"/>
      <c r="H7" s="112"/>
      <c r="I7" s="112"/>
      <c r="J7" s="113" t="e">
        <f t="shared" si="0"/>
        <v>#DIV/0!</v>
      </c>
    </row>
    <row r="8" spans="1:10" ht="15.75">
      <c r="A8" s="46"/>
      <c r="B8" s="112"/>
      <c r="C8" s="112"/>
      <c r="D8" s="112"/>
      <c r="E8" s="112"/>
      <c r="F8" s="112"/>
      <c r="G8" s="112"/>
      <c r="H8" s="112"/>
      <c r="I8" s="112"/>
      <c r="J8" s="113" t="e">
        <f t="shared" si="0"/>
        <v>#DIV/0!</v>
      </c>
    </row>
    <row r="9" spans="1:10" ht="15.75">
      <c r="A9" s="46"/>
      <c r="B9" s="112"/>
      <c r="C9" s="112"/>
      <c r="D9" s="112"/>
      <c r="E9" s="112"/>
      <c r="F9" s="112"/>
      <c r="G9" s="112"/>
      <c r="H9" s="112"/>
      <c r="I9" s="112"/>
      <c r="J9" s="113" t="e">
        <f t="shared" si="0"/>
        <v>#DIV/0!</v>
      </c>
    </row>
    <row r="10" spans="1:10" ht="15.75">
      <c r="A10" s="46"/>
      <c r="B10" s="112"/>
      <c r="C10" s="112"/>
      <c r="D10" s="112"/>
      <c r="E10" s="112"/>
      <c r="F10" s="112"/>
      <c r="G10" s="112"/>
      <c r="H10" s="112"/>
      <c r="I10" s="112"/>
      <c r="J10" s="113" t="e">
        <f t="shared" si="0"/>
        <v>#DIV/0!</v>
      </c>
    </row>
    <row r="11" spans="1:10" ht="15.75">
      <c r="A11" s="46"/>
      <c r="B11" s="112"/>
      <c r="C11" s="112"/>
      <c r="D11" s="112"/>
      <c r="E11" s="112"/>
      <c r="F11" s="112"/>
      <c r="G11" s="112"/>
      <c r="H11" s="112"/>
      <c r="I11" s="112"/>
      <c r="J11" s="113" t="e">
        <f t="shared" si="0"/>
        <v>#DIV/0!</v>
      </c>
    </row>
    <row r="12" spans="1:10" ht="15.75">
      <c r="A12" s="46"/>
      <c r="B12" s="112"/>
      <c r="C12" s="112"/>
      <c r="D12" s="112"/>
      <c r="E12" s="112"/>
      <c r="F12" s="112"/>
      <c r="G12" s="112"/>
      <c r="H12" s="112"/>
      <c r="I12" s="112"/>
      <c r="J12" s="113" t="e">
        <f t="shared" si="0"/>
        <v>#DIV/0!</v>
      </c>
    </row>
    <row r="13" spans="1:10" ht="15.75">
      <c r="A13" s="46"/>
      <c r="B13" s="112"/>
      <c r="C13" s="112"/>
      <c r="D13" s="112"/>
      <c r="E13" s="112"/>
      <c r="F13" s="112"/>
      <c r="G13" s="112"/>
      <c r="H13" s="112"/>
      <c r="I13" s="112"/>
      <c r="J13" s="113" t="e">
        <f t="shared" si="0"/>
        <v>#DIV/0!</v>
      </c>
    </row>
    <row r="14" spans="1:10" ht="15.75">
      <c r="A14" s="46"/>
      <c r="B14" s="112"/>
      <c r="C14" s="112"/>
      <c r="D14" s="112"/>
      <c r="E14" s="112"/>
      <c r="F14" s="112"/>
      <c r="G14" s="112"/>
      <c r="H14" s="112"/>
      <c r="I14" s="112"/>
      <c r="J14" s="113" t="e">
        <f t="shared" si="0"/>
        <v>#DIV/0!</v>
      </c>
    </row>
    <row r="15" spans="1:10" ht="15.75">
      <c r="A15" s="46"/>
      <c r="B15" s="112"/>
      <c r="C15" s="112"/>
      <c r="D15" s="112"/>
      <c r="E15" s="112"/>
      <c r="F15" s="112"/>
      <c r="G15" s="112"/>
      <c r="H15" s="112"/>
      <c r="I15" s="112"/>
      <c r="J15" s="113" t="e">
        <f t="shared" si="0"/>
        <v>#DIV/0!</v>
      </c>
    </row>
    <row r="16" spans="1:10" ht="15.75">
      <c r="A16" s="46"/>
      <c r="B16" s="112"/>
      <c r="C16" s="112"/>
      <c r="D16" s="112"/>
      <c r="E16" s="112"/>
      <c r="F16" s="112"/>
      <c r="G16" s="112"/>
      <c r="H16" s="112"/>
      <c r="I16" s="112"/>
      <c r="J16" s="113" t="e">
        <f t="shared" si="0"/>
        <v>#DIV/0!</v>
      </c>
    </row>
    <row r="17" spans="1:10" ht="15.75">
      <c r="A17" s="46"/>
      <c r="B17" s="112"/>
      <c r="C17" s="112"/>
      <c r="D17" s="112"/>
      <c r="E17" s="112"/>
      <c r="F17" s="112"/>
      <c r="G17" s="112"/>
      <c r="H17" s="112"/>
      <c r="I17" s="112"/>
      <c r="J17" s="113" t="e">
        <f t="shared" si="0"/>
        <v>#DIV/0!</v>
      </c>
    </row>
    <row r="18" spans="1:10" ht="15.75">
      <c r="A18" s="46"/>
      <c r="B18" s="112"/>
      <c r="C18" s="112"/>
      <c r="D18" s="112"/>
      <c r="E18" s="112"/>
      <c r="F18" s="112"/>
      <c r="G18" s="112"/>
      <c r="H18" s="112"/>
      <c r="I18" s="112"/>
      <c r="J18" s="113" t="e">
        <f t="shared" si="0"/>
        <v>#DIV/0!</v>
      </c>
    </row>
    <row r="19" spans="1:10" ht="15.75">
      <c r="A19" s="46"/>
      <c r="B19" s="112"/>
      <c r="C19" s="112"/>
      <c r="D19" s="112"/>
      <c r="E19" s="112"/>
      <c r="F19" s="112"/>
      <c r="G19" s="112"/>
      <c r="H19" s="112"/>
      <c r="I19" s="112"/>
      <c r="J19" s="113" t="e">
        <f t="shared" si="0"/>
        <v>#DIV/0!</v>
      </c>
    </row>
    <row r="20" spans="1:10" ht="15.75">
      <c r="A20" s="46"/>
      <c r="B20" s="112"/>
      <c r="C20" s="112"/>
      <c r="D20" s="112"/>
      <c r="E20" s="112"/>
      <c r="F20" s="112"/>
      <c r="G20" s="112"/>
      <c r="H20" s="112"/>
      <c r="I20" s="112"/>
      <c r="J20" s="113" t="e">
        <f t="shared" si="0"/>
        <v>#DIV/0!</v>
      </c>
    </row>
    <row r="21" spans="1:10" ht="15.75" customHeight="1">
      <c r="A21" s="46"/>
      <c r="B21" s="112"/>
      <c r="C21" s="112"/>
      <c r="D21" s="112"/>
      <c r="E21" s="112"/>
      <c r="F21" s="112"/>
      <c r="G21" s="112"/>
      <c r="H21" s="112"/>
      <c r="I21" s="112"/>
      <c r="J21" s="113" t="e">
        <f t="shared" si="0"/>
        <v>#DIV/0!</v>
      </c>
    </row>
    <row r="22" spans="1:10" ht="15.75" customHeight="1">
      <c r="A22" s="46"/>
      <c r="B22" s="112"/>
      <c r="C22" s="112"/>
      <c r="D22" s="112"/>
      <c r="E22" s="112"/>
      <c r="F22" s="112"/>
      <c r="G22" s="112"/>
      <c r="H22" s="112"/>
      <c r="I22" s="112"/>
      <c r="J22" s="113" t="e">
        <f t="shared" si="0"/>
        <v>#DIV/0!</v>
      </c>
    </row>
    <row r="23" spans="1:10" ht="15.75" customHeight="1">
      <c r="A23" s="46"/>
      <c r="B23" s="112"/>
      <c r="C23" s="112"/>
      <c r="D23" s="112"/>
      <c r="E23" s="112"/>
      <c r="F23" s="112"/>
      <c r="G23" s="112"/>
      <c r="H23" s="112"/>
      <c r="I23" s="112"/>
      <c r="J23" s="113" t="e">
        <f t="shared" si="0"/>
        <v>#DIV/0!</v>
      </c>
    </row>
    <row r="24" spans="1:10" ht="15.75" customHeight="1">
      <c r="A24" s="46"/>
      <c r="B24" s="112"/>
      <c r="C24" s="112"/>
      <c r="D24" s="112"/>
      <c r="E24" s="112"/>
      <c r="F24" s="112"/>
      <c r="G24" s="112"/>
      <c r="H24" s="112"/>
      <c r="I24" s="112"/>
      <c r="J24" s="113" t="e">
        <f t="shared" si="0"/>
        <v>#DIV/0!</v>
      </c>
    </row>
    <row r="25" spans="1:10" ht="15.75" customHeight="1">
      <c r="A25" s="46"/>
      <c r="B25" s="112"/>
      <c r="C25" s="112"/>
      <c r="D25" s="112"/>
      <c r="E25" s="112"/>
      <c r="F25" s="112"/>
      <c r="G25" s="112"/>
      <c r="H25" s="112"/>
      <c r="I25" s="112"/>
      <c r="J25" s="113" t="e">
        <f t="shared" si="0"/>
        <v>#DIV/0!</v>
      </c>
    </row>
    <row r="26" spans="1:10" ht="15.75" customHeight="1">
      <c r="A26" s="46"/>
      <c r="B26" s="112"/>
      <c r="C26" s="112"/>
      <c r="D26" s="112"/>
      <c r="E26" s="112"/>
      <c r="F26" s="112"/>
      <c r="G26" s="112"/>
      <c r="H26" s="112"/>
      <c r="I26" s="112"/>
      <c r="J26" s="113" t="e">
        <f t="shared" si="0"/>
        <v>#DIV/0!</v>
      </c>
    </row>
    <row r="27" spans="1:10" ht="15.75" customHeight="1">
      <c r="A27" s="46"/>
      <c r="B27" s="112"/>
      <c r="C27" s="112"/>
      <c r="D27" s="112"/>
      <c r="E27" s="112"/>
      <c r="F27" s="112"/>
      <c r="G27" s="112"/>
      <c r="H27" s="112"/>
      <c r="I27" s="112"/>
      <c r="J27" s="113" t="e">
        <f t="shared" si="0"/>
        <v>#DIV/0!</v>
      </c>
    </row>
    <row r="28" spans="1:10" ht="15.75" customHeight="1">
      <c r="A28" s="46"/>
      <c r="B28" s="112"/>
      <c r="C28" s="112"/>
      <c r="D28" s="112"/>
      <c r="E28" s="112"/>
      <c r="F28" s="112"/>
      <c r="G28" s="112"/>
      <c r="H28" s="112"/>
      <c r="I28" s="112"/>
      <c r="J28" s="113" t="e">
        <f t="shared" si="0"/>
        <v>#DIV/0!</v>
      </c>
    </row>
    <row r="29" spans="1:10" ht="15.75" customHeight="1">
      <c r="A29" s="46"/>
      <c r="B29" s="112"/>
      <c r="C29" s="112"/>
      <c r="D29" s="112"/>
      <c r="E29" s="112"/>
      <c r="F29" s="112"/>
      <c r="G29" s="112"/>
      <c r="H29" s="112"/>
      <c r="I29" s="112"/>
      <c r="J29" s="113" t="e">
        <f t="shared" si="0"/>
        <v>#DIV/0!</v>
      </c>
    </row>
    <row r="30" spans="1:10" ht="15.75" customHeight="1">
      <c r="A30" s="46"/>
      <c r="B30" s="112"/>
      <c r="C30" s="112"/>
      <c r="D30" s="112"/>
      <c r="E30" s="112"/>
      <c r="F30" s="112"/>
      <c r="G30" s="112"/>
      <c r="H30" s="112"/>
      <c r="I30" s="112"/>
      <c r="J30" s="113" t="e">
        <f t="shared" si="0"/>
        <v>#DIV/0!</v>
      </c>
    </row>
    <row r="31" spans="1:10" ht="15.75" customHeight="1">
      <c r="A31" s="46"/>
      <c r="B31" s="112"/>
      <c r="C31" s="112"/>
      <c r="D31" s="112"/>
      <c r="E31" s="112"/>
      <c r="F31" s="112"/>
      <c r="G31" s="112"/>
      <c r="H31" s="112"/>
      <c r="I31" s="112"/>
      <c r="J31" s="113" t="e">
        <f t="shared" si="0"/>
        <v>#DIV/0!</v>
      </c>
    </row>
    <row r="32" spans="1:10" ht="15.75" customHeight="1">
      <c r="A32" s="46"/>
      <c r="B32" s="112"/>
      <c r="C32" s="112"/>
      <c r="D32" s="112"/>
      <c r="E32" s="112"/>
      <c r="F32" s="112"/>
      <c r="G32" s="112"/>
      <c r="H32" s="112"/>
      <c r="I32" s="112"/>
      <c r="J32" s="113" t="e">
        <f t="shared" si="0"/>
        <v>#DIV/0!</v>
      </c>
    </row>
    <row r="33" spans="1:10" ht="15.75" customHeight="1">
      <c r="A33" s="46"/>
      <c r="B33" s="112"/>
      <c r="C33" s="112"/>
      <c r="D33" s="112"/>
      <c r="E33" s="112"/>
      <c r="F33" s="112"/>
      <c r="G33" s="112"/>
      <c r="H33" s="112"/>
      <c r="I33" s="112"/>
      <c r="J33" s="113" t="e">
        <f t="shared" si="0"/>
        <v>#DIV/0!</v>
      </c>
    </row>
    <row r="34" spans="1:10" ht="15.75" customHeight="1">
      <c r="A34" s="46"/>
      <c r="B34" s="112"/>
      <c r="C34" s="112"/>
      <c r="D34" s="112"/>
      <c r="E34" s="112"/>
      <c r="F34" s="112"/>
      <c r="G34" s="112"/>
      <c r="H34" s="112"/>
      <c r="I34" s="112"/>
      <c r="J34" s="113" t="e">
        <f t="shared" si="0"/>
        <v>#DIV/0!</v>
      </c>
    </row>
    <row r="35" spans="1:10" ht="15.75" customHeight="1">
      <c r="A35" s="46"/>
      <c r="B35" s="112"/>
      <c r="C35" s="112"/>
      <c r="D35" s="112"/>
      <c r="E35" s="112"/>
      <c r="F35" s="112"/>
      <c r="G35" s="112"/>
      <c r="H35" s="112"/>
      <c r="I35" s="112"/>
      <c r="J35" s="113" t="e">
        <f t="shared" si="0"/>
        <v>#DIV/0!</v>
      </c>
    </row>
    <row r="36" spans="1:10" ht="15.75" customHeight="1">
      <c r="A36" s="46"/>
      <c r="B36" s="112"/>
      <c r="C36" s="112"/>
      <c r="D36" s="112"/>
      <c r="E36" s="112"/>
      <c r="F36" s="112"/>
      <c r="G36" s="112"/>
      <c r="H36" s="112"/>
      <c r="I36" s="112"/>
      <c r="J36" s="113" t="e">
        <f t="shared" si="0"/>
        <v>#DIV/0!</v>
      </c>
    </row>
    <row r="37" spans="1:10" ht="15.75" customHeight="1">
      <c r="A37" s="46"/>
      <c r="B37" s="112"/>
      <c r="C37" s="112"/>
      <c r="D37" s="112"/>
      <c r="E37" s="112"/>
      <c r="F37" s="112"/>
      <c r="G37" s="112"/>
      <c r="H37" s="112"/>
      <c r="I37" s="112"/>
      <c r="J37" s="113" t="e">
        <f t="shared" si="0"/>
        <v>#DIV/0!</v>
      </c>
    </row>
    <row r="38" spans="1:10" ht="15.75" customHeight="1">
      <c r="A38" s="46"/>
      <c r="B38" s="112"/>
      <c r="C38" s="112"/>
      <c r="D38" s="112"/>
      <c r="E38" s="112"/>
      <c r="F38" s="112"/>
      <c r="G38" s="112"/>
      <c r="H38" s="112"/>
      <c r="I38" s="112"/>
      <c r="J38" s="113" t="e">
        <f t="shared" si="0"/>
        <v>#DIV/0!</v>
      </c>
    </row>
    <row r="39" spans="1:10" ht="15.75" customHeight="1">
      <c r="A39" s="46"/>
      <c r="B39" s="112"/>
      <c r="C39" s="112"/>
      <c r="D39" s="112"/>
      <c r="E39" s="112"/>
      <c r="F39" s="112"/>
      <c r="G39" s="112"/>
      <c r="H39" s="112"/>
      <c r="I39" s="112"/>
      <c r="J39" s="113" t="e">
        <f t="shared" si="0"/>
        <v>#DIV/0!</v>
      </c>
    </row>
    <row r="40" spans="1:10" ht="15.75" customHeight="1">
      <c r="A40" s="46"/>
      <c r="B40" s="112"/>
      <c r="C40" s="112"/>
      <c r="D40" s="112"/>
      <c r="E40" s="112"/>
      <c r="F40" s="112"/>
      <c r="G40" s="112"/>
      <c r="H40" s="112"/>
      <c r="I40" s="112"/>
      <c r="J40" s="113" t="e">
        <f t="shared" si="0"/>
        <v>#DIV/0!</v>
      </c>
    </row>
    <row r="41" spans="1:10" ht="15.75" customHeight="1">
      <c r="A41" s="46"/>
      <c r="B41" s="112"/>
      <c r="C41" s="112"/>
      <c r="D41" s="112"/>
      <c r="E41" s="112"/>
      <c r="F41" s="112"/>
      <c r="G41" s="112"/>
      <c r="H41" s="112"/>
      <c r="I41" s="112"/>
      <c r="J41" s="113" t="e">
        <f t="shared" si="0"/>
        <v>#DIV/0!</v>
      </c>
    </row>
    <row r="42" spans="1:10" ht="15.75" customHeight="1">
      <c r="A42" s="46"/>
      <c r="B42" s="112"/>
      <c r="C42" s="112"/>
      <c r="D42" s="112"/>
      <c r="E42" s="112"/>
      <c r="F42" s="112"/>
      <c r="G42" s="112"/>
      <c r="H42" s="112"/>
      <c r="I42" s="112"/>
      <c r="J42" s="113" t="e">
        <f t="shared" si="0"/>
        <v>#DIV/0!</v>
      </c>
    </row>
    <row r="43" spans="1:10" ht="15.75" customHeight="1">
      <c r="A43" s="46"/>
      <c r="B43" s="112"/>
      <c r="C43" s="112"/>
      <c r="D43" s="112"/>
      <c r="E43" s="112"/>
      <c r="F43" s="112"/>
      <c r="G43" s="112"/>
      <c r="H43" s="112"/>
      <c r="I43" s="112"/>
      <c r="J43" s="113" t="e">
        <f t="shared" si="0"/>
        <v>#DIV/0!</v>
      </c>
    </row>
    <row r="44" spans="1:10" ht="15.75" customHeight="1">
      <c r="A44" s="46"/>
      <c r="B44" s="112"/>
      <c r="C44" s="112"/>
      <c r="D44" s="112"/>
      <c r="E44" s="112"/>
      <c r="F44" s="112"/>
      <c r="G44" s="112"/>
      <c r="H44" s="112"/>
      <c r="I44" s="112"/>
      <c r="J44" s="113" t="e">
        <f t="shared" si="0"/>
        <v>#DIV/0!</v>
      </c>
    </row>
    <row r="45" spans="1:10" ht="15.75" customHeight="1">
      <c r="A45" s="46"/>
      <c r="B45" s="112"/>
      <c r="C45" s="112"/>
      <c r="D45" s="112"/>
      <c r="E45" s="112"/>
      <c r="F45" s="112"/>
      <c r="G45" s="112"/>
      <c r="H45" s="112"/>
      <c r="I45" s="112"/>
      <c r="J45" s="113" t="e">
        <f t="shared" si="0"/>
        <v>#DIV/0!</v>
      </c>
    </row>
    <row r="46" spans="1:10" ht="15.75" customHeight="1">
      <c r="A46" s="46"/>
      <c r="B46" s="112"/>
      <c r="C46" s="112"/>
      <c r="D46" s="112"/>
      <c r="E46" s="112"/>
      <c r="F46" s="112"/>
      <c r="G46" s="112"/>
      <c r="H46" s="112"/>
      <c r="I46" s="112"/>
      <c r="J46" s="113" t="e">
        <f t="shared" si="0"/>
        <v>#DIV/0!</v>
      </c>
    </row>
    <row r="47" spans="1:10" ht="15.75" customHeight="1">
      <c r="A47" s="46"/>
      <c r="B47" s="112"/>
      <c r="C47" s="112"/>
      <c r="D47" s="112"/>
      <c r="E47" s="112"/>
      <c r="F47" s="112"/>
      <c r="G47" s="112"/>
      <c r="H47" s="112"/>
      <c r="I47" s="112"/>
      <c r="J47" s="113" t="e">
        <f t="shared" si="0"/>
        <v>#DIV/0!</v>
      </c>
    </row>
    <row r="48" spans="1:10" ht="15.75" customHeight="1">
      <c r="A48" s="46"/>
      <c r="B48" s="112"/>
      <c r="C48" s="112"/>
      <c r="D48" s="112"/>
      <c r="E48" s="112"/>
      <c r="F48" s="112"/>
      <c r="G48" s="112"/>
      <c r="H48" s="112"/>
      <c r="I48" s="112"/>
      <c r="J48" s="113" t="e">
        <f t="shared" si="0"/>
        <v>#DIV/0!</v>
      </c>
    </row>
    <row r="49" spans="1:10" ht="15.75" customHeight="1">
      <c r="A49" s="46"/>
      <c r="B49" s="112"/>
      <c r="C49" s="112"/>
      <c r="D49" s="112"/>
      <c r="E49" s="112"/>
      <c r="F49" s="112"/>
      <c r="G49" s="112"/>
      <c r="H49" s="112"/>
      <c r="I49" s="112"/>
      <c r="J49" s="113" t="e">
        <f t="shared" si="0"/>
        <v>#DIV/0!</v>
      </c>
    </row>
    <row r="50" spans="1:10" ht="15.75" customHeight="1">
      <c r="A50" s="46"/>
      <c r="B50" s="112"/>
      <c r="C50" s="112"/>
      <c r="D50" s="112"/>
      <c r="E50" s="112"/>
      <c r="F50" s="112"/>
      <c r="G50" s="112"/>
      <c r="H50" s="112"/>
      <c r="I50" s="112"/>
      <c r="J50" s="113" t="e">
        <f t="shared" si="0"/>
        <v>#DIV/0!</v>
      </c>
    </row>
    <row r="51" spans="1:10" ht="15.75" customHeight="1">
      <c r="A51" s="46"/>
      <c r="B51" s="112"/>
      <c r="C51" s="112"/>
      <c r="D51" s="112"/>
      <c r="E51" s="112"/>
      <c r="F51" s="112"/>
      <c r="G51" s="112"/>
      <c r="H51" s="112"/>
      <c r="I51" s="112"/>
      <c r="J51" s="113" t="e">
        <f t="shared" si="0"/>
        <v>#DIV/0!</v>
      </c>
    </row>
    <row r="52" spans="1:10" ht="15.75" customHeight="1">
      <c r="A52" s="46"/>
      <c r="B52" s="112"/>
      <c r="C52" s="112"/>
      <c r="D52" s="112"/>
      <c r="E52" s="112"/>
      <c r="F52" s="112"/>
      <c r="G52" s="112"/>
      <c r="H52" s="112"/>
      <c r="I52" s="112"/>
      <c r="J52" s="113" t="e">
        <f t="shared" si="0"/>
        <v>#DIV/0!</v>
      </c>
    </row>
    <row r="53" spans="1:10" ht="15.75" customHeight="1">
      <c r="A53" s="46"/>
      <c r="B53" s="112"/>
      <c r="C53" s="112"/>
      <c r="D53" s="112"/>
      <c r="E53" s="112"/>
      <c r="F53" s="112"/>
      <c r="G53" s="112"/>
      <c r="H53" s="112"/>
      <c r="I53" s="112"/>
      <c r="J53" s="113" t="e">
        <f t="shared" si="0"/>
        <v>#DIV/0!</v>
      </c>
    </row>
    <row r="54" spans="1:10" ht="15.75" customHeight="1">
      <c r="A54" s="46"/>
      <c r="B54" s="112"/>
      <c r="C54" s="112"/>
      <c r="D54" s="112"/>
      <c r="E54" s="112"/>
      <c r="F54" s="112"/>
      <c r="G54" s="112"/>
      <c r="H54" s="112"/>
      <c r="I54" s="112"/>
      <c r="J54" s="113" t="e">
        <f t="shared" si="0"/>
        <v>#DIV/0!</v>
      </c>
    </row>
    <row r="55" spans="1:10" ht="15.75" customHeight="1">
      <c r="A55" s="46"/>
      <c r="B55" s="112"/>
      <c r="C55" s="112"/>
      <c r="D55" s="112"/>
      <c r="E55" s="112"/>
      <c r="F55" s="112"/>
      <c r="G55" s="112"/>
      <c r="H55" s="112"/>
      <c r="I55" s="112"/>
      <c r="J55" s="113" t="e">
        <f t="shared" si="0"/>
        <v>#DIV/0!</v>
      </c>
    </row>
    <row r="56" spans="1:10" ht="15.75" customHeight="1">
      <c r="A56" s="46"/>
      <c r="B56" s="112"/>
      <c r="C56" s="112"/>
      <c r="D56" s="112"/>
      <c r="E56" s="112"/>
      <c r="F56" s="112"/>
      <c r="G56" s="112"/>
      <c r="H56" s="112"/>
      <c r="I56" s="112"/>
      <c r="J56" s="113" t="e">
        <f t="shared" si="0"/>
        <v>#DIV/0!</v>
      </c>
    </row>
    <row r="57" spans="1:10" ht="15.75" customHeight="1">
      <c r="A57" s="46"/>
      <c r="B57" s="112"/>
      <c r="C57" s="112"/>
      <c r="D57" s="112"/>
      <c r="E57" s="112"/>
      <c r="F57" s="112"/>
      <c r="G57" s="112"/>
      <c r="H57" s="112"/>
      <c r="I57" s="112"/>
      <c r="J57" s="113" t="e">
        <f t="shared" si="0"/>
        <v>#DIV/0!</v>
      </c>
    </row>
    <row r="58" spans="1:10" ht="15.75" customHeight="1">
      <c r="A58" s="46"/>
      <c r="B58" s="112"/>
      <c r="C58" s="112"/>
      <c r="D58" s="112"/>
      <c r="E58" s="112"/>
      <c r="F58" s="112"/>
      <c r="G58" s="112"/>
      <c r="H58" s="112"/>
      <c r="I58" s="112"/>
      <c r="J58" s="113" t="e">
        <f t="shared" si="0"/>
        <v>#DIV/0!</v>
      </c>
    </row>
    <row r="59" spans="1:10" ht="15.75" customHeight="1">
      <c r="A59" s="46"/>
      <c r="B59" s="112"/>
      <c r="C59" s="112"/>
      <c r="D59" s="112"/>
      <c r="E59" s="112"/>
      <c r="F59" s="112"/>
      <c r="G59" s="112"/>
      <c r="H59" s="112"/>
      <c r="I59" s="112"/>
      <c r="J59" s="113" t="e">
        <f t="shared" si="0"/>
        <v>#DIV/0!</v>
      </c>
    </row>
    <row r="60" spans="1:10" ht="15.75" customHeight="1">
      <c r="A60" s="46"/>
      <c r="B60" s="112"/>
      <c r="C60" s="112"/>
      <c r="D60" s="112"/>
      <c r="E60" s="112"/>
      <c r="F60" s="112"/>
      <c r="G60" s="112"/>
      <c r="H60" s="112"/>
      <c r="I60" s="112"/>
      <c r="J60" s="113" t="e">
        <f t="shared" si="0"/>
        <v>#DIV/0!</v>
      </c>
    </row>
    <row r="61" spans="1:10" ht="15.75" customHeight="1">
      <c r="A61" s="46"/>
      <c r="B61" s="112"/>
      <c r="C61" s="112"/>
      <c r="D61" s="112"/>
      <c r="E61" s="112"/>
      <c r="F61" s="112"/>
      <c r="G61" s="112"/>
      <c r="H61" s="112"/>
      <c r="I61" s="112"/>
      <c r="J61" s="113" t="e">
        <f t="shared" si="0"/>
        <v>#DIV/0!</v>
      </c>
    </row>
    <row r="62" spans="1:10" ht="15.75" customHeight="1">
      <c r="A62" s="46"/>
      <c r="B62" s="112"/>
      <c r="C62" s="112"/>
      <c r="D62" s="112"/>
      <c r="E62" s="112"/>
      <c r="F62" s="112"/>
      <c r="G62" s="112"/>
      <c r="H62" s="112"/>
      <c r="I62" s="112"/>
      <c r="J62" s="113" t="e">
        <f t="shared" si="0"/>
        <v>#DIV/0!</v>
      </c>
    </row>
    <row r="63" spans="1:10" ht="15.75" customHeight="1">
      <c r="A63" s="46"/>
      <c r="B63" s="112"/>
      <c r="C63" s="112"/>
      <c r="D63" s="112"/>
      <c r="E63" s="112"/>
      <c r="F63" s="112"/>
      <c r="G63" s="112"/>
      <c r="H63" s="112"/>
      <c r="I63" s="112"/>
      <c r="J63" s="113" t="e">
        <f t="shared" si="0"/>
        <v>#DIV/0!</v>
      </c>
    </row>
    <row r="64" spans="1:10" ht="15.75" customHeight="1">
      <c r="A64" s="46"/>
      <c r="B64" s="112"/>
      <c r="C64" s="112"/>
      <c r="D64" s="112"/>
      <c r="E64" s="112"/>
      <c r="F64" s="112"/>
      <c r="G64" s="112"/>
      <c r="H64" s="112"/>
      <c r="I64" s="112"/>
      <c r="J64" s="113" t="e">
        <f t="shared" si="0"/>
        <v>#DIV/0!</v>
      </c>
    </row>
    <row r="65" spans="1:10" ht="15.75" customHeight="1">
      <c r="A65" s="46"/>
      <c r="B65" s="112"/>
      <c r="C65" s="112"/>
      <c r="D65" s="112"/>
      <c r="E65" s="112"/>
      <c r="F65" s="112"/>
      <c r="G65" s="112"/>
      <c r="H65" s="112"/>
      <c r="I65" s="112"/>
      <c r="J65" s="113" t="s">
        <v>573</v>
      </c>
    </row>
    <row r="66" spans="1:10" ht="15.75" hidden="1" customHeight="1">
      <c r="A66" s="46"/>
      <c r="B66" s="112"/>
      <c r="C66" s="112"/>
      <c r="D66" s="112"/>
      <c r="E66" s="112"/>
      <c r="F66" s="112"/>
      <c r="G66" s="112"/>
      <c r="H66" s="112"/>
      <c r="I66" s="112"/>
      <c r="J66" s="113" t="e">
        <f t="shared" ref="J66:J166" si="1">((D66+H66)/(B66+H66+F66-E66-G66))*1.25</f>
        <v>#DIV/0!</v>
      </c>
    </row>
    <row r="67" spans="1:10" ht="15.75" hidden="1" customHeight="1">
      <c r="A67" s="46"/>
      <c r="B67" s="112"/>
      <c r="C67" s="112"/>
      <c r="D67" s="112"/>
      <c r="E67" s="112"/>
      <c r="F67" s="112"/>
      <c r="G67" s="112"/>
      <c r="H67" s="112"/>
      <c r="I67" s="112"/>
      <c r="J67" s="113" t="e">
        <f t="shared" si="1"/>
        <v>#DIV/0!</v>
      </c>
    </row>
    <row r="68" spans="1:10" ht="15.75" customHeight="1">
      <c r="A68" s="46"/>
      <c r="B68" s="112"/>
      <c r="C68" s="112"/>
      <c r="D68" s="112"/>
      <c r="E68" s="112"/>
      <c r="F68" s="112"/>
      <c r="G68" s="112"/>
      <c r="H68" s="112"/>
      <c r="I68" s="112"/>
      <c r="J68" s="113" t="e">
        <f t="shared" si="1"/>
        <v>#DIV/0!</v>
      </c>
    </row>
    <row r="69" spans="1:10" ht="15.75" customHeight="1">
      <c r="A69" s="46"/>
      <c r="B69" s="112"/>
      <c r="C69" s="112"/>
      <c r="D69" s="112"/>
      <c r="E69" s="112"/>
      <c r="F69" s="112"/>
      <c r="G69" s="112"/>
      <c r="H69" s="112"/>
      <c r="I69" s="112"/>
      <c r="J69" s="113" t="e">
        <f t="shared" si="1"/>
        <v>#DIV/0!</v>
      </c>
    </row>
    <row r="70" spans="1:10" ht="15.75" customHeight="1">
      <c r="A70" s="46"/>
      <c r="B70" s="112"/>
      <c r="C70" s="112"/>
      <c r="D70" s="112"/>
      <c r="E70" s="112"/>
      <c r="F70" s="112"/>
      <c r="G70" s="112"/>
      <c r="H70" s="112"/>
      <c r="I70" s="112"/>
      <c r="J70" s="113" t="e">
        <f t="shared" si="1"/>
        <v>#DIV/0!</v>
      </c>
    </row>
    <row r="71" spans="1:10" ht="15.75" customHeight="1">
      <c r="A71" s="46"/>
      <c r="B71" s="112"/>
      <c r="C71" s="112"/>
      <c r="D71" s="112"/>
      <c r="E71" s="112"/>
      <c r="F71" s="112"/>
      <c r="G71" s="112"/>
      <c r="H71" s="112"/>
      <c r="I71" s="112"/>
      <c r="J71" s="113" t="e">
        <f t="shared" si="1"/>
        <v>#DIV/0!</v>
      </c>
    </row>
    <row r="72" spans="1:10" ht="15.75" customHeight="1">
      <c r="A72" s="46"/>
      <c r="B72" s="112"/>
      <c r="C72" s="112"/>
      <c r="D72" s="112"/>
      <c r="E72" s="112"/>
      <c r="F72" s="112"/>
      <c r="G72" s="112"/>
      <c r="H72" s="112"/>
      <c r="I72" s="112"/>
      <c r="J72" s="113" t="e">
        <f t="shared" si="1"/>
        <v>#DIV/0!</v>
      </c>
    </row>
    <row r="73" spans="1:10" ht="15.75" customHeight="1">
      <c r="A73" s="46"/>
      <c r="B73" s="112"/>
      <c r="C73" s="112"/>
      <c r="D73" s="112"/>
      <c r="E73" s="112"/>
      <c r="F73" s="112"/>
      <c r="G73" s="112"/>
      <c r="H73" s="112"/>
      <c r="I73" s="112"/>
      <c r="J73" s="113" t="e">
        <f t="shared" si="1"/>
        <v>#DIV/0!</v>
      </c>
    </row>
    <row r="74" spans="1:10" ht="15.75" customHeight="1">
      <c r="A74" s="46"/>
      <c r="B74" s="112"/>
      <c r="C74" s="112"/>
      <c r="D74" s="112"/>
      <c r="E74" s="112"/>
      <c r="F74" s="112"/>
      <c r="G74" s="112"/>
      <c r="H74" s="112"/>
      <c r="I74" s="112"/>
      <c r="J74" s="113" t="e">
        <f t="shared" si="1"/>
        <v>#DIV/0!</v>
      </c>
    </row>
    <row r="75" spans="1:10" ht="15.75" customHeight="1">
      <c r="A75" s="46"/>
      <c r="B75" s="112"/>
      <c r="C75" s="112"/>
      <c r="D75" s="112"/>
      <c r="E75" s="112"/>
      <c r="F75" s="112"/>
      <c r="G75" s="112"/>
      <c r="H75" s="112"/>
      <c r="I75" s="112"/>
      <c r="J75" s="113" t="e">
        <f t="shared" si="1"/>
        <v>#DIV/0!</v>
      </c>
    </row>
    <row r="76" spans="1:10" ht="15.75" customHeight="1">
      <c r="A76" s="46"/>
      <c r="B76" s="112"/>
      <c r="C76" s="112"/>
      <c r="D76" s="112"/>
      <c r="E76" s="112"/>
      <c r="F76" s="112"/>
      <c r="G76" s="112"/>
      <c r="H76" s="112"/>
      <c r="I76" s="112"/>
      <c r="J76" s="113" t="e">
        <f t="shared" si="1"/>
        <v>#DIV/0!</v>
      </c>
    </row>
    <row r="77" spans="1:10" ht="15.75" customHeight="1">
      <c r="A77" s="46"/>
      <c r="B77" s="112"/>
      <c r="C77" s="112"/>
      <c r="D77" s="112"/>
      <c r="E77" s="112"/>
      <c r="F77" s="112"/>
      <c r="G77" s="112"/>
      <c r="H77" s="112"/>
      <c r="I77" s="112"/>
      <c r="J77" s="113" t="e">
        <f t="shared" si="1"/>
        <v>#DIV/0!</v>
      </c>
    </row>
    <row r="78" spans="1:10" ht="15.75" customHeight="1">
      <c r="A78" s="46"/>
      <c r="B78" s="112"/>
      <c r="C78" s="112"/>
      <c r="D78" s="112"/>
      <c r="E78" s="112"/>
      <c r="F78" s="112"/>
      <c r="G78" s="112"/>
      <c r="H78" s="112"/>
      <c r="I78" s="112"/>
      <c r="J78" s="113" t="e">
        <f t="shared" si="1"/>
        <v>#DIV/0!</v>
      </c>
    </row>
    <row r="79" spans="1:10" ht="15.75" customHeight="1">
      <c r="A79" s="46"/>
      <c r="B79" s="112"/>
      <c r="C79" s="112"/>
      <c r="D79" s="112"/>
      <c r="E79" s="112"/>
      <c r="F79" s="112"/>
      <c r="G79" s="112"/>
      <c r="H79" s="112"/>
      <c r="I79" s="112"/>
      <c r="J79" s="113" t="e">
        <f t="shared" si="1"/>
        <v>#DIV/0!</v>
      </c>
    </row>
    <row r="80" spans="1:10" ht="15.75" customHeight="1">
      <c r="A80" s="46"/>
      <c r="B80" s="112"/>
      <c r="C80" s="112"/>
      <c r="D80" s="112"/>
      <c r="E80" s="112"/>
      <c r="F80" s="112"/>
      <c r="G80" s="112"/>
      <c r="H80" s="112"/>
      <c r="I80" s="112"/>
      <c r="J80" s="113" t="e">
        <f t="shared" si="1"/>
        <v>#DIV/0!</v>
      </c>
    </row>
    <row r="81" spans="1:10" ht="15.75" customHeight="1">
      <c r="A81" s="46"/>
      <c r="B81" s="112"/>
      <c r="C81" s="112"/>
      <c r="D81" s="112"/>
      <c r="E81" s="112"/>
      <c r="F81" s="112"/>
      <c r="G81" s="112"/>
      <c r="H81" s="112"/>
      <c r="I81" s="112"/>
      <c r="J81" s="113" t="e">
        <f t="shared" si="1"/>
        <v>#DIV/0!</v>
      </c>
    </row>
    <row r="82" spans="1:10" ht="15.75" customHeight="1">
      <c r="A82" s="46"/>
      <c r="B82" s="112"/>
      <c r="C82" s="112"/>
      <c r="D82" s="112"/>
      <c r="E82" s="112"/>
      <c r="F82" s="112"/>
      <c r="G82" s="112"/>
      <c r="H82" s="112"/>
      <c r="I82" s="112"/>
      <c r="J82" s="113" t="e">
        <f t="shared" si="1"/>
        <v>#DIV/0!</v>
      </c>
    </row>
    <row r="83" spans="1:10" ht="15.75" customHeight="1">
      <c r="A83" s="46"/>
      <c r="B83" s="112"/>
      <c r="C83" s="112"/>
      <c r="D83" s="112"/>
      <c r="E83" s="112"/>
      <c r="F83" s="112"/>
      <c r="G83" s="112"/>
      <c r="H83" s="112"/>
      <c r="I83" s="112"/>
      <c r="J83" s="113" t="e">
        <f t="shared" si="1"/>
        <v>#DIV/0!</v>
      </c>
    </row>
    <row r="84" spans="1:10" ht="15.75" customHeight="1">
      <c r="A84" s="46"/>
      <c r="B84" s="112"/>
      <c r="C84" s="112"/>
      <c r="D84" s="112"/>
      <c r="E84" s="112"/>
      <c r="F84" s="112"/>
      <c r="G84" s="112"/>
      <c r="H84" s="112"/>
      <c r="I84" s="112"/>
      <c r="J84" s="113" t="e">
        <f t="shared" si="1"/>
        <v>#DIV/0!</v>
      </c>
    </row>
    <row r="85" spans="1:10" ht="15.75" customHeight="1">
      <c r="A85" s="46"/>
      <c r="B85" s="112"/>
      <c r="C85" s="112"/>
      <c r="D85" s="112"/>
      <c r="E85" s="112"/>
      <c r="F85" s="112"/>
      <c r="G85" s="112"/>
      <c r="H85" s="112"/>
      <c r="I85" s="112"/>
      <c r="J85" s="113" t="e">
        <f t="shared" si="1"/>
        <v>#DIV/0!</v>
      </c>
    </row>
    <row r="86" spans="1:10" ht="15.75" customHeight="1">
      <c r="A86" s="46"/>
      <c r="B86" s="112"/>
      <c r="C86" s="112"/>
      <c r="D86" s="112"/>
      <c r="E86" s="112"/>
      <c r="F86" s="112"/>
      <c r="G86" s="112"/>
      <c r="H86" s="112"/>
      <c r="I86" s="112"/>
      <c r="J86" s="113" t="e">
        <f t="shared" si="1"/>
        <v>#DIV/0!</v>
      </c>
    </row>
    <row r="87" spans="1:10" ht="15.75" customHeight="1">
      <c r="A87" s="46"/>
      <c r="B87" s="112"/>
      <c r="C87" s="112"/>
      <c r="D87" s="112"/>
      <c r="E87" s="112"/>
      <c r="F87" s="112"/>
      <c r="G87" s="112"/>
      <c r="H87" s="112"/>
      <c r="I87" s="112"/>
      <c r="J87" s="113" t="e">
        <f t="shared" si="1"/>
        <v>#DIV/0!</v>
      </c>
    </row>
    <row r="88" spans="1:10" ht="15.75" customHeight="1">
      <c r="A88" s="46"/>
      <c r="B88" s="112"/>
      <c r="C88" s="112"/>
      <c r="D88" s="112"/>
      <c r="E88" s="112"/>
      <c r="F88" s="112"/>
      <c r="G88" s="112"/>
      <c r="H88" s="112"/>
      <c r="I88" s="112"/>
      <c r="J88" s="113" t="e">
        <f t="shared" si="1"/>
        <v>#DIV/0!</v>
      </c>
    </row>
    <row r="89" spans="1:10" ht="15.75" customHeight="1">
      <c r="A89" s="46"/>
      <c r="B89" s="112"/>
      <c r="C89" s="112"/>
      <c r="D89" s="112"/>
      <c r="E89" s="112"/>
      <c r="F89" s="112"/>
      <c r="G89" s="112"/>
      <c r="H89" s="112"/>
      <c r="I89" s="112"/>
      <c r="J89" s="113" t="e">
        <f t="shared" si="1"/>
        <v>#DIV/0!</v>
      </c>
    </row>
    <row r="90" spans="1:10" ht="15.75" customHeight="1">
      <c r="A90" s="46"/>
      <c r="B90" s="112"/>
      <c r="C90" s="112"/>
      <c r="D90" s="112"/>
      <c r="E90" s="112"/>
      <c r="F90" s="112"/>
      <c r="G90" s="112"/>
      <c r="H90" s="112"/>
      <c r="I90" s="112"/>
      <c r="J90" s="113" t="e">
        <f t="shared" si="1"/>
        <v>#DIV/0!</v>
      </c>
    </row>
    <row r="91" spans="1:10" ht="15.75" customHeight="1">
      <c r="A91" s="46"/>
      <c r="B91" s="112"/>
      <c r="C91" s="112"/>
      <c r="D91" s="112"/>
      <c r="E91" s="112"/>
      <c r="F91" s="112"/>
      <c r="G91" s="112"/>
      <c r="H91" s="112"/>
      <c r="I91" s="112"/>
      <c r="J91" s="113" t="e">
        <f t="shared" si="1"/>
        <v>#DIV/0!</v>
      </c>
    </row>
    <row r="92" spans="1:10" ht="15.75" customHeight="1">
      <c r="A92" s="46"/>
      <c r="B92" s="112"/>
      <c r="C92" s="112"/>
      <c r="D92" s="112"/>
      <c r="E92" s="112"/>
      <c r="F92" s="112"/>
      <c r="G92" s="112"/>
      <c r="H92" s="112"/>
      <c r="I92" s="112"/>
      <c r="J92" s="113" t="e">
        <f t="shared" si="1"/>
        <v>#DIV/0!</v>
      </c>
    </row>
    <row r="93" spans="1:10" ht="15.75" customHeight="1">
      <c r="A93" s="46"/>
      <c r="B93" s="112"/>
      <c r="C93" s="112"/>
      <c r="D93" s="112"/>
      <c r="E93" s="112"/>
      <c r="F93" s="112"/>
      <c r="G93" s="112"/>
      <c r="H93" s="112"/>
      <c r="I93" s="112"/>
      <c r="J93" s="113" t="e">
        <f t="shared" si="1"/>
        <v>#DIV/0!</v>
      </c>
    </row>
    <row r="94" spans="1:10" ht="15.75" customHeight="1">
      <c r="A94" s="46"/>
      <c r="B94" s="112"/>
      <c r="C94" s="112"/>
      <c r="D94" s="112"/>
      <c r="E94" s="112"/>
      <c r="F94" s="112"/>
      <c r="G94" s="112"/>
      <c r="H94" s="112"/>
      <c r="I94" s="112"/>
      <c r="J94" s="113" t="e">
        <f t="shared" si="1"/>
        <v>#DIV/0!</v>
      </c>
    </row>
    <row r="95" spans="1:10" ht="15.75" customHeight="1">
      <c r="A95" s="46"/>
      <c r="B95" s="112"/>
      <c r="C95" s="112"/>
      <c r="D95" s="112"/>
      <c r="E95" s="112"/>
      <c r="F95" s="112"/>
      <c r="G95" s="112"/>
      <c r="H95" s="112"/>
      <c r="I95" s="112"/>
      <c r="J95" s="113" t="e">
        <f t="shared" si="1"/>
        <v>#DIV/0!</v>
      </c>
    </row>
    <row r="96" spans="1:10" ht="15.75" customHeight="1">
      <c r="A96" s="46"/>
      <c r="B96" s="112"/>
      <c r="C96" s="112"/>
      <c r="D96" s="112"/>
      <c r="E96" s="112"/>
      <c r="F96" s="112"/>
      <c r="G96" s="112"/>
      <c r="H96" s="112"/>
      <c r="I96" s="112"/>
      <c r="J96" s="113" t="e">
        <f t="shared" si="1"/>
        <v>#DIV/0!</v>
      </c>
    </row>
    <row r="97" spans="1:10" ht="15.75" customHeight="1">
      <c r="A97" s="46"/>
      <c r="B97" s="112"/>
      <c r="C97" s="112"/>
      <c r="D97" s="112"/>
      <c r="E97" s="112"/>
      <c r="F97" s="112"/>
      <c r="G97" s="112"/>
      <c r="H97" s="112"/>
      <c r="I97" s="112"/>
      <c r="J97" s="113" t="e">
        <f t="shared" si="1"/>
        <v>#DIV/0!</v>
      </c>
    </row>
    <row r="98" spans="1:10" ht="15.75" customHeight="1">
      <c r="A98" s="46"/>
      <c r="B98" s="112"/>
      <c r="C98" s="112"/>
      <c r="D98" s="112"/>
      <c r="E98" s="112"/>
      <c r="F98" s="112"/>
      <c r="G98" s="112"/>
      <c r="H98" s="112"/>
      <c r="I98" s="112"/>
      <c r="J98" s="113" t="e">
        <f t="shared" si="1"/>
        <v>#DIV/0!</v>
      </c>
    </row>
    <row r="99" spans="1:10" ht="15.75" customHeight="1">
      <c r="A99" s="46"/>
      <c r="B99" s="112"/>
      <c r="C99" s="112"/>
      <c r="D99" s="112"/>
      <c r="E99" s="112"/>
      <c r="F99" s="112"/>
      <c r="G99" s="112"/>
      <c r="H99" s="112"/>
      <c r="I99" s="112"/>
      <c r="J99" s="113" t="e">
        <f t="shared" si="1"/>
        <v>#DIV/0!</v>
      </c>
    </row>
    <row r="100" spans="1:10" ht="15.75" customHeight="1">
      <c r="A100" s="46"/>
      <c r="B100" s="112"/>
      <c r="C100" s="112"/>
      <c r="D100" s="112"/>
      <c r="E100" s="112"/>
      <c r="F100" s="112"/>
      <c r="G100" s="112"/>
      <c r="H100" s="112"/>
      <c r="I100" s="112"/>
      <c r="J100" s="113" t="e">
        <f t="shared" si="1"/>
        <v>#DIV/0!</v>
      </c>
    </row>
    <row r="101" spans="1:10" ht="15.75" customHeight="1">
      <c r="A101" s="46"/>
      <c r="B101" s="112"/>
      <c r="C101" s="112"/>
      <c r="D101" s="112"/>
      <c r="E101" s="112"/>
      <c r="F101" s="112"/>
      <c r="G101" s="112"/>
      <c r="H101" s="112"/>
      <c r="I101" s="112"/>
      <c r="J101" s="113" t="e">
        <f t="shared" si="1"/>
        <v>#DIV/0!</v>
      </c>
    </row>
    <row r="102" spans="1:10" ht="15.75" customHeight="1">
      <c r="A102" s="46"/>
      <c r="B102" s="112"/>
      <c r="C102" s="112"/>
      <c r="D102" s="112"/>
      <c r="E102" s="112"/>
      <c r="F102" s="112"/>
      <c r="G102" s="112"/>
      <c r="H102" s="112"/>
      <c r="I102" s="112"/>
      <c r="J102" s="113" t="e">
        <f t="shared" si="1"/>
        <v>#DIV/0!</v>
      </c>
    </row>
    <row r="103" spans="1:10" ht="15.75" customHeight="1">
      <c r="A103" s="46"/>
      <c r="B103" s="112"/>
      <c r="C103" s="112"/>
      <c r="D103" s="112"/>
      <c r="E103" s="112"/>
      <c r="F103" s="112"/>
      <c r="G103" s="112"/>
      <c r="H103" s="112"/>
      <c r="I103" s="112"/>
      <c r="J103" s="113" t="e">
        <f t="shared" si="1"/>
        <v>#DIV/0!</v>
      </c>
    </row>
    <row r="104" spans="1:10" ht="15.75" customHeight="1">
      <c r="A104" s="46"/>
      <c r="B104" s="112"/>
      <c r="C104" s="112"/>
      <c r="D104" s="112"/>
      <c r="E104" s="112"/>
      <c r="F104" s="112"/>
      <c r="G104" s="112"/>
      <c r="H104" s="112"/>
      <c r="I104" s="112"/>
      <c r="J104" s="113" t="e">
        <f t="shared" si="1"/>
        <v>#DIV/0!</v>
      </c>
    </row>
    <row r="105" spans="1:10" ht="15.75" customHeight="1">
      <c r="A105" s="46"/>
      <c r="B105" s="112"/>
      <c r="C105" s="112"/>
      <c r="D105" s="112"/>
      <c r="E105" s="112"/>
      <c r="F105" s="112"/>
      <c r="G105" s="112"/>
      <c r="H105" s="112"/>
      <c r="I105" s="112"/>
      <c r="J105" s="113" t="e">
        <f t="shared" si="1"/>
        <v>#DIV/0!</v>
      </c>
    </row>
    <row r="106" spans="1:10" ht="15.75" customHeight="1">
      <c r="A106" s="46"/>
      <c r="B106" s="112"/>
      <c r="C106" s="112"/>
      <c r="D106" s="112"/>
      <c r="E106" s="112"/>
      <c r="F106" s="112"/>
      <c r="G106" s="112"/>
      <c r="H106" s="112"/>
      <c r="I106" s="112"/>
      <c r="J106" s="113" t="e">
        <f t="shared" si="1"/>
        <v>#DIV/0!</v>
      </c>
    </row>
    <row r="107" spans="1:10" ht="15.75" customHeight="1">
      <c r="A107" s="46"/>
      <c r="B107" s="112"/>
      <c r="C107" s="112"/>
      <c r="D107" s="112"/>
      <c r="E107" s="112"/>
      <c r="F107" s="112"/>
      <c r="G107" s="112"/>
      <c r="H107" s="112"/>
      <c r="I107" s="112"/>
      <c r="J107" s="113" t="e">
        <f t="shared" si="1"/>
        <v>#DIV/0!</v>
      </c>
    </row>
    <row r="108" spans="1:10" ht="15.75" customHeight="1">
      <c r="A108" s="46"/>
      <c r="B108" s="112"/>
      <c r="C108" s="112"/>
      <c r="D108" s="112"/>
      <c r="E108" s="112"/>
      <c r="F108" s="112"/>
      <c r="G108" s="112"/>
      <c r="H108" s="112"/>
      <c r="I108" s="112"/>
      <c r="J108" s="113" t="e">
        <f t="shared" si="1"/>
        <v>#DIV/0!</v>
      </c>
    </row>
    <row r="109" spans="1:10" ht="15.75" customHeight="1">
      <c r="A109" s="46"/>
      <c r="B109" s="112"/>
      <c r="C109" s="112"/>
      <c r="D109" s="112"/>
      <c r="E109" s="112"/>
      <c r="F109" s="112"/>
      <c r="G109" s="112"/>
      <c r="H109" s="112"/>
      <c r="I109" s="112"/>
      <c r="J109" s="113" t="e">
        <f t="shared" si="1"/>
        <v>#DIV/0!</v>
      </c>
    </row>
    <row r="110" spans="1:10" ht="15.75" customHeight="1">
      <c r="A110" s="46"/>
      <c r="B110" s="112"/>
      <c r="C110" s="112"/>
      <c r="D110" s="112"/>
      <c r="E110" s="112"/>
      <c r="F110" s="112"/>
      <c r="G110" s="112"/>
      <c r="H110" s="112"/>
      <c r="I110" s="112"/>
      <c r="J110" s="113" t="e">
        <f t="shared" si="1"/>
        <v>#DIV/0!</v>
      </c>
    </row>
    <row r="111" spans="1:10" ht="15.75" customHeight="1">
      <c r="A111" s="46"/>
      <c r="B111" s="112"/>
      <c r="C111" s="112"/>
      <c r="D111" s="112"/>
      <c r="E111" s="112"/>
      <c r="F111" s="112"/>
      <c r="G111" s="112"/>
      <c r="H111" s="112"/>
      <c r="I111" s="112"/>
      <c r="J111" s="113" t="e">
        <f t="shared" si="1"/>
        <v>#DIV/0!</v>
      </c>
    </row>
    <row r="112" spans="1:10" ht="15.75" customHeight="1">
      <c r="A112" s="46"/>
      <c r="B112" s="112"/>
      <c r="C112" s="112"/>
      <c r="D112" s="112"/>
      <c r="E112" s="112"/>
      <c r="F112" s="112"/>
      <c r="G112" s="112"/>
      <c r="H112" s="112"/>
      <c r="I112" s="112"/>
      <c r="J112" s="113" t="e">
        <f t="shared" si="1"/>
        <v>#DIV/0!</v>
      </c>
    </row>
    <row r="113" spans="1:10" ht="15.75" customHeight="1">
      <c r="A113" s="46"/>
      <c r="B113" s="112"/>
      <c r="C113" s="112"/>
      <c r="D113" s="112"/>
      <c r="E113" s="112"/>
      <c r="F113" s="112"/>
      <c r="G113" s="112"/>
      <c r="H113" s="112"/>
      <c r="I113" s="112"/>
      <c r="J113" s="113" t="e">
        <f t="shared" si="1"/>
        <v>#DIV/0!</v>
      </c>
    </row>
    <row r="114" spans="1:10" ht="15.75" customHeight="1">
      <c r="A114" s="46"/>
      <c r="B114" s="112"/>
      <c r="C114" s="112"/>
      <c r="D114" s="112"/>
      <c r="E114" s="112"/>
      <c r="F114" s="112"/>
      <c r="G114" s="112"/>
      <c r="H114" s="112"/>
      <c r="I114" s="112"/>
      <c r="J114" s="113" t="e">
        <f t="shared" si="1"/>
        <v>#DIV/0!</v>
      </c>
    </row>
    <row r="115" spans="1:10" ht="15.75" customHeight="1">
      <c r="A115" s="46"/>
      <c r="B115" s="112"/>
      <c r="C115" s="112"/>
      <c r="D115" s="112"/>
      <c r="E115" s="112"/>
      <c r="F115" s="112"/>
      <c r="G115" s="112"/>
      <c r="H115" s="112"/>
      <c r="I115" s="112"/>
      <c r="J115" s="113" t="e">
        <f t="shared" si="1"/>
        <v>#DIV/0!</v>
      </c>
    </row>
    <row r="116" spans="1:10" ht="15.75" customHeight="1">
      <c r="A116" s="46"/>
      <c r="B116" s="112"/>
      <c r="C116" s="112"/>
      <c r="D116" s="112"/>
      <c r="E116" s="112"/>
      <c r="F116" s="112"/>
      <c r="G116" s="112"/>
      <c r="H116" s="112"/>
      <c r="I116" s="112"/>
      <c r="J116" s="113" t="e">
        <f t="shared" si="1"/>
        <v>#DIV/0!</v>
      </c>
    </row>
    <row r="117" spans="1:10" ht="15.75" customHeight="1">
      <c r="A117" s="46"/>
      <c r="B117" s="112"/>
      <c r="C117" s="112"/>
      <c r="D117" s="112"/>
      <c r="E117" s="112"/>
      <c r="F117" s="112"/>
      <c r="G117" s="112"/>
      <c r="H117" s="112"/>
      <c r="I117" s="112"/>
      <c r="J117" s="113" t="e">
        <f t="shared" si="1"/>
        <v>#DIV/0!</v>
      </c>
    </row>
    <row r="118" spans="1:10" ht="15.75" customHeight="1">
      <c r="A118" s="46"/>
      <c r="B118" s="112"/>
      <c r="C118" s="112"/>
      <c r="D118" s="112"/>
      <c r="E118" s="112"/>
      <c r="F118" s="112"/>
      <c r="G118" s="112"/>
      <c r="H118" s="112"/>
      <c r="I118" s="112"/>
      <c r="J118" s="113" t="e">
        <f t="shared" si="1"/>
        <v>#DIV/0!</v>
      </c>
    </row>
    <row r="119" spans="1:10" ht="15.75" customHeight="1">
      <c r="A119" s="46"/>
      <c r="B119" s="112"/>
      <c r="C119" s="112"/>
      <c r="D119" s="112"/>
      <c r="E119" s="112"/>
      <c r="F119" s="112"/>
      <c r="G119" s="112"/>
      <c r="H119" s="112"/>
      <c r="I119" s="112"/>
      <c r="J119" s="113" t="e">
        <f t="shared" si="1"/>
        <v>#DIV/0!</v>
      </c>
    </row>
    <row r="120" spans="1:10" ht="15.75" customHeight="1">
      <c r="A120" s="46"/>
      <c r="B120" s="112"/>
      <c r="C120" s="112"/>
      <c r="D120" s="112"/>
      <c r="E120" s="112"/>
      <c r="F120" s="112"/>
      <c r="G120" s="112"/>
      <c r="H120" s="112"/>
      <c r="I120" s="112"/>
      <c r="J120" s="113" t="e">
        <f t="shared" si="1"/>
        <v>#DIV/0!</v>
      </c>
    </row>
    <row r="121" spans="1:10" ht="15.75" customHeight="1">
      <c r="A121" s="46"/>
      <c r="B121" s="112"/>
      <c r="C121" s="112"/>
      <c r="D121" s="112"/>
      <c r="E121" s="112"/>
      <c r="F121" s="112"/>
      <c r="G121" s="112"/>
      <c r="H121" s="112"/>
      <c r="I121" s="112"/>
      <c r="J121" s="113" t="e">
        <f t="shared" si="1"/>
        <v>#DIV/0!</v>
      </c>
    </row>
    <row r="122" spans="1:10" ht="15.75" customHeight="1">
      <c r="A122" s="46"/>
      <c r="B122" s="112"/>
      <c r="C122" s="112"/>
      <c r="D122" s="112"/>
      <c r="E122" s="112"/>
      <c r="F122" s="112"/>
      <c r="G122" s="112"/>
      <c r="H122" s="112"/>
      <c r="I122" s="112"/>
      <c r="J122" s="113" t="e">
        <f t="shared" si="1"/>
        <v>#DIV/0!</v>
      </c>
    </row>
    <row r="123" spans="1:10" ht="15.75" customHeight="1">
      <c r="A123" s="46"/>
      <c r="B123" s="112"/>
      <c r="C123" s="112"/>
      <c r="D123" s="112"/>
      <c r="E123" s="112"/>
      <c r="F123" s="112"/>
      <c r="G123" s="112"/>
      <c r="H123" s="112"/>
      <c r="I123" s="112"/>
      <c r="J123" s="113" t="e">
        <f t="shared" si="1"/>
        <v>#DIV/0!</v>
      </c>
    </row>
    <row r="124" spans="1:10" ht="15.75" customHeight="1">
      <c r="A124" s="46"/>
      <c r="B124" s="112"/>
      <c r="C124" s="112"/>
      <c r="D124" s="112"/>
      <c r="E124" s="112"/>
      <c r="F124" s="112"/>
      <c r="G124" s="112"/>
      <c r="H124" s="112"/>
      <c r="I124" s="112"/>
      <c r="J124" s="113" t="e">
        <f t="shared" si="1"/>
        <v>#DIV/0!</v>
      </c>
    </row>
    <row r="125" spans="1:10" ht="15.75" customHeight="1">
      <c r="A125" s="46"/>
      <c r="B125" s="112"/>
      <c r="C125" s="112"/>
      <c r="D125" s="112"/>
      <c r="E125" s="112"/>
      <c r="F125" s="112"/>
      <c r="G125" s="112"/>
      <c r="H125" s="112"/>
      <c r="I125" s="112"/>
      <c r="J125" s="113" t="e">
        <f t="shared" si="1"/>
        <v>#DIV/0!</v>
      </c>
    </row>
    <row r="126" spans="1:10" ht="15.75" customHeight="1">
      <c r="A126" s="46"/>
      <c r="B126" s="112"/>
      <c r="C126" s="112"/>
      <c r="D126" s="112"/>
      <c r="E126" s="112"/>
      <c r="F126" s="112"/>
      <c r="G126" s="112"/>
      <c r="H126" s="112"/>
      <c r="I126" s="112"/>
      <c r="J126" s="113" t="e">
        <f t="shared" si="1"/>
        <v>#DIV/0!</v>
      </c>
    </row>
    <row r="127" spans="1:10" ht="15.75" customHeight="1">
      <c r="A127" s="46"/>
      <c r="B127" s="112"/>
      <c r="C127" s="112"/>
      <c r="D127" s="112"/>
      <c r="E127" s="112"/>
      <c r="F127" s="112"/>
      <c r="G127" s="112"/>
      <c r="H127" s="112"/>
      <c r="I127" s="112"/>
      <c r="J127" s="113" t="e">
        <f t="shared" si="1"/>
        <v>#DIV/0!</v>
      </c>
    </row>
    <row r="128" spans="1:10" ht="15.75" customHeight="1">
      <c r="A128" s="46"/>
      <c r="B128" s="112"/>
      <c r="C128" s="112"/>
      <c r="D128" s="112"/>
      <c r="E128" s="112"/>
      <c r="F128" s="112"/>
      <c r="G128" s="112"/>
      <c r="H128" s="112"/>
      <c r="I128" s="112"/>
      <c r="J128" s="113" t="e">
        <f t="shared" si="1"/>
        <v>#DIV/0!</v>
      </c>
    </row>
    <row r="129" spans="1:10" ht="15.75" customHeight="1">
      <c r="A129" s="46"/>
      <c r="B129" s="112"/>
      <c r="C129" s="112"/>
      <c r="D129" s="112"/>
      <c r="E129" s="112"/>
      <c r="F129" s="112"/>
      <c r="G129" s="112"/>
      <c r="H129" s="112"/>
      <c r="I129" s="112"/>
      <c r="J129" s="113" t="e">
        <f t="shared" si="1"/>
        <v>#DIV/0!</v>
      </c>
    </row>
    <row r="130" spans="1:10" ht="15.75" customHeight="1">
      <c r="A130" s="46"/>
      <c r="B130" s="112"/>
      <c r="C130" s="112"/>
      <c r="D130" s="112"/>
      <c r="E130" s="112"/>
      <c r="F130" s="112"/>
      <c r="G130" s="112"/>
      <c r="H130" s="112"/>
      <c r="I130" s="112"/>
      <c r="J130" s="113" t="e">
        <f t="shared" si="1"/>
        <v>#DIV/0!</v>
      </c>
    </row>
    <row r="131" spans="1:10" ht="15.75" customHeight="1">
      <c r="A131" s="46"/>
      <c r="B131" s="112"/>
      <c r="C131" s="112"/>
      <c r="D131" s="112"/>
      <c r="E131" s="112"/>
      <c r="F131" s="112"/>
      <c r="G131" s="112"/>
      <c r="H131" s="112"/>
      <c r="I131" s="112"/>
      <c r="J131" s="113" t="e">
        <f t="shared" si="1"/>
        <v>#DIV/0!</v>
      </c>
    </row>
    <row r="132" spans="1:10" ht="15.75" customHeight="1">
      <c r="A132" s="46"/>
      <c r="B132" s="112"/>
      <c r="C132" s="112"/>
      <c r="D132" s="112"/>
      <c r="E132" s="112"/>
      <c r="F132" s="112"/>
      <c r="G132" s="112"/>
      <c r="H132" s="112"/>
      <c r="I132" s="112"/>
      <c r="J132" s="113" t="e">
        <f t="shared" si="1"/>
        <v>#DIV/0!</v>
      </c>
    </row>
    <row r="133" spans="1:10" ht="15.75" customHeight="1">
      <c r="A133" s="46"/>
      <c r="B133" s="112"/>
      <c r="C133" s="112"/>
      <c r="D133" s="112"/>
      <c r="E133" s="112"/>
      <c r="F133" s="112"/>
      <c r="G133" s="112"/>
      <c r="H133" s="112"/>
      <c r="I133" s="112"/>
      <c r="J133" s="113" t="e">
        <f t="shared" si="1"/>
        <v>#DIV/0!</v>
      </c>
    </row>
    <row r="134" spans="1:10" ht="15.75" customHeight="1">
      <c r="A134" s="46"/>
      <c r="B134" s="112"/>
      <c r="C134" s="112"/>
      <c r="D134" s="112"/>
      <c r="E134" s="112"/>
      <c r="F134" s="112"/>
      <c r="G134" s="112"/>
      <c r="H134" s="112"/>
      <c r="I134" s="112"/>
      <c r="J134" s="113" t="e">
        <f t="shared" si="1"/>
        <v>#DIV/0!</v>
      </c>
    </row>
    <row r="135" spans="1:10" ht="15.75" customHeight="1">
      <c r="A135" s="46"/>
      <c r="B135" s="112"/>
      <c r="C135" s="112"/>
      <c r="D135" s="112"/>
      <c r="E135" s="112"/>
      <c r="F135" s="112"/>
      <c r="G135" s="112"/>
      <c r="H135" s="112"/>
      <c r="I135" s="112"/>
      <c r="J135" s="113" t="e">
        <f t="shared" si="1"/>
        <v>#DIV/0!</v>
      </c>
    </row>
    <row r="136" spans="1:10" ht="15.75" customHeight="1">
      <c r="A136" s="46"/>
      <c r="B136" s="112"/>
      <c r="C136" s="112"/>
      <c r="D136" s="112"/>
      <c r="E136" s="112"/>
      <c r="F136" s="112"/>
      <c r="G136" s="112"/>
      <c r="H136" s="112"/>
      <c r="I136" s="112"/>
      <c r="J136" s="113" t="e">
        <f t="shared" si="1"/>
        <v>#DIV/0!</v>
      </c>
    </row>
    <row r="137" spans="1:10" ht="15.75" customHeight="1">
      <c r="A137" s="46"/>
      <c r="B137" s="112"/>
      <c r="C137" s="112"/>
      <c r="D137" s="112"/>
      <c r="E137" s="112"/>
      <c r="F137" s="112"/>
      <c r="G137" s="112"/>
      <c r="H137" s="112"/>
      <c r="I137" s="112"/>
      <c r="J137" s="113" t="e">
        <f t="shared" si="1"/>
        <v>#DIV/0!</v>
      </c>
    </row>
    <row r="138" spans="1:10" ht="15.75" customHeight="1">
      <c r="A138" s="46"/>
      <c r="B138" s="112"/>
      <c r="C138" s="112"/>
      <c r="D138" s="112"/>
      <c r="E138" s="112"/>
      <c r="F138" s="112"/>
      <c r="G138" s="112"/>
      <c r="H138" s="112"/>
      <c r="I138" s="112"/>
      <c r="J138" s="113" t="e">
        <f t="shared" si="1"/>
        <v>#DIV/0!</v>
      </c>
    </row>
    <row r="139" spans="1:10" ht="15.75" customHeight="1">
      <c r="A139" s="46"/>
      <c r="B139" s="112"/>
      <c r="C139" s="112"/>
      <c r="D139" s="112"/>
      <c r="E139" s="112"/>
      <c r="F139" s="112"/>
      <c r="G139" s="112"/>
      <c r="H139" s="112"/>
      <c r="I139" s="112"/>
      <c r="J139" s="113" t="e">
        <f t="shared" si="1"/>
        <v>#DIV/0!</v>
      </c>
    </row>
    <row r="140" spans="1:10" ht="15.75" customHeight="1">
      <c r="A140" s="46"/>
      <c r="B140" s="112"/>
      <c r="C140" s="112"/>
      <c r="D140" s="112"/>
      <c r="E140" s="112"/>
      <c r="F140" s="112"/>
      <c r="G140" s="112"/>
      <c r="H140" s="112"/>
      <c r="I140" s="112"/>
      <c r="J140" s="113" t="e">
        <f t="shared" si="1"/>
        <v>#DIV/0!</v>
      </c>
    </row>
    <row r="141" spans="1:10" ht="15.75" customHeight="1">
      <c r="A141" s="46"/>
      <c r="B141" s="112"/>
      <c r="C141" s="112"/>
      <c r="D141" s="112"/>
      <c r="E141" s="112"/>
      <c r="F141" s="112"/>
      <c r="G141" s="112"/>
      <c r="H141" s="112"/>
      <c r="I141" s="112"/>
      <c r="J141" s="113" t="e">
        <f t="shared" si="1"/>
        <v>#DIV/0!</v>
      </c>
    </row>
    <row r="142" spans="1:10" ht="15.75" customHeight="1">
      <c r="A142" s="46"/>
      <c r="B142" s="112"/>
      <c r="C142" s="112"/>
      <c r="D142" s="112"/>
      <c r="E142" s="112"/>
      <c r="F142" s="112"/>
      <c r="G142" s="112"/>
      <c r="H142" s="112"/>
      <c r="I142" s="112"/>
      <c r="J142" s="113" t="e">
        <f t="shared" si="1"/>
        <v>#DIV/0!</v>
      </c>
    </row>
    <row r="143" spans="1:10" ht="15.75" customHeight="1">
      <c r="A143" s="46"/>
      <c r="B143" s="112"/>
      <c r="C143" s="112"/>
      <c r="D143" s="112"/>
      <c r="E143" s="112"/>
      <c r="F143" s="112"/>
      <c r="G143" s="112"/>
      <c r="H143" s="112"/>
      <c r="I143" s="112"/>
      <c r="J143" s="113" t="e">
        <f t="shared" si="1"/>
        <v>#DIV/0!</v>
      </c>
    </row>
    <row r="144" spans="1:10" ht="15.75" customHeight="1">
      <c r="A144" s="46"/>
      <c r="B144" s="112"/>
      <c r="C144" s="112"/>
      <c r="D144" s="112"/>
      <c r="E144" s="112"/>
      <c r="F144" s="112"/>
      <c r="G144" s="112"/>
      <c r="H144" s="112"/>
      <c r="I144" s="112"/>
      <c r="J144" s="113" t="e">
        <f t="shared" si="1"/>
        <v>#DIV/0!</v>
      </c>
    </row>
    <row r="145" spans="1:10" ht="15.75" customHeight="1">
      <c r="A145" s="46"/>
      <c r="B145" s="112"/>
      <c r="C145" s="112"/>
      <c r="D145" s="112"/>
      <c r="E145" s="112"/>
      <c r="F145" s="112"/>
      <c r="G145" s="112"/>
      <c r="H145" s="112"/>
      <c r="I145" s="112"/>
      <c r="J145" s="113" t="e">
        <f t="shared" si="1"/>
        <v>#DIV/0!</v>
      </c>
    </row>
    <row r="146" spans="1:10" ht="15.75" customHeight="1">
      <c r="A146" s="46"/>
      <c r="B146" s="112"/>
      <c r="C146" s="112"/>
      <c r="D146" s="112"/>
      <c r="E146" s="112"/>
      <c r="F146" s="112"/>
      <c r="G146" s="112"/>
      <c r="H146" s="112"/>
      <c r="I146" s="112"/>
      <c r="J146" s="113" t="e">
        <f t="shared" si="1"/>
        <v>#DIV/0!</v>
      </c>
    </row>
    <row r="147" spans="1:10" ht="15.75" customHeight="1">
      <c r="A147" s="46"/>
      <c r="B147" s="112"/>
      <c r="C147" s="112"/>
      <c r="D147" s="112"/>
      <c r="E147" s="112"/>
      <c r="F147" s="112"/>
      <c r="G147" s="112"/>
      <c r="H147" s="112"/>
      <c r="I147" s="112"/>
      <c r="J147" s="113" t="e">
        <f t="shared" si="1"/>
        <v>#DIV/0!</v>
      </c>
    </row>
    <row r="148" spans="1:10" ht="15.75" customHeight="1">
      <c r="A148" s="46"/>
      <c r="B148" s="112"/>
      <c r="C148" s="112"/>
      <c r="D148" s="112"/>
      <c r="E148" s="112"/>
      <c r="F148" s="112"/>
      <c r="G148" s="112"/>
      <c r="H148" s="112"/>
      <c r="I148" s="112"/>
      <c r="J148" s="113" t="e">
        <f t="shared" si="1"/>
        <v>#DIV/0!</v>
      </c>
    </row>
    <row r="149" spans="1:10" ht="15.75" customHeight="1">
      <c r="A149" s="46"/>
      <c r="B149" s="112"/>
      <c r="C149" s="112"/>
      <c r="D149" s="112"/>
      <c r="E149" s="112"/>
      <c r="F149" s="112"/>
      <c r="G149" s="112"/>
      <c r="H149" s="112"/>
      <c r="I149" s="112"/>
      <c r="J149" s="113" t="e">
        <f t="shared" si="1"/>
        <v>#DIV/0!</v>
      </c>
    </row>
    <row r="150" spans="1:10" ht="15.75" customHeight="1">
      <c r="A150" s="46"/>
      <c r="B150" s="112"/>
      <c r="C150" s="112"/>
      <c r="D150" s="112"/>
      <c r="E150" s="112"/>
      <c r="F150" s="112"/>
      <c r="G150" s="112"/>
      <c r="H150" s="112"/>
      <c r="I150" s="112"/>
      <c r="J150" s="113" t="e">
        <f t="shared" si="1"/>
        <v>#DIV/0!</v>
      </c>
    </row>
    <row r="151" spans="1:10" ht="15.75" customHeight="1">
      <c r="A151" s="46"/>
      <c r="B151" s="112"/>
      <c r="C151" s="112"/>
      <c r="D151" s="112"/>
      <c r="E151" s="112"/>
      <c r="F151" s="112"/>
      <c r="G151" s="112"/>
      <c r="H151" s="112"/>
      <c r="I151" s="112"/>
      <c r="J151" s="113" t="e">
        <f t="shared" si="1"/>
        <v>#DIV/0!</v>
      </c>
    </row>
    <row r="152" spans="1:10" ht="15.75" customHeight="1">
      <c r="A152" s="46"/>
      <c r="B152" s="112"/>
      <c r="C152" s="112"/>
      <c r="D152" s="112"/>
      <c r="E152" s="112"/>
      <c r="F152" s="112"/>
      <c r="G152" s="112"/>
      <c r="H152" s="112"/>
      <c r="I152" s="112"/>
      <c r="J152" s="113" t="e">
        <f t="shared" si="1"/>
        <v>#DIV/0!</v>
      </c>
    </row>
    <row r="153" spans="1:10" ht="15.75" customHeight="1">
      <c r="A153" s="46"/>
      <c r="B153" s="112"/>
      <c r="C153" s="112"/>
      <c r="D153" s="112"/>
      <c r="E153" s="112"/>
      <c r="F153" s="112"/>
      <c r="G153" s="112"/>
      <c r="H153" s="112"/>
      <c r="I153" s="112"/>
      <c r="J153" s="113" t="e">
        <f t="shared" si="1"/>
        <v>#DIV/0!</v>
      </c>
    </row>
    <row r="154" spans="1:10" ht="15.75" customHeight="1">
      <c r="A154" s="46"/>
      <c r="B154" s="112"/>
      <c r="C154" s="112"/>
      <c r="D154" s="112"/>
      <c r="E154" s="112"/>
      <c r="F154" s="112"/>
      <c r="G154" s="112"/>
      <c r="H154" s="112"/>
      <c r="I154" s="112"/>
      <c r="J154" s="113" t="e">
        <f t="shared" si="1"/>
        <v>#DIV/0!</v>
      </c>
    </row>
    <row r="155" spans="1:10" ht="15.75" customHeight="1">
      <c r="A155" s="46"/>
      <c r="B155" s="112"/>
      <c r="C155" s="112"/>
      <c r="D155" s="112"/>
      <c r="E155" s="112"/>
      <c r="F155" s="112"/>
      <c r="G155" s="112"/>
      <c r="H155" s="112"/>
      <c r="I155" s="112"/>
      <c r="J155" s="113" t="e">
        <f t="shared" si="1"/>
        <v>#DIV/0!</v>
      </c>
    </row>
    <row r="156" spans="1:10" ht="15.75" customHeight="1">
      <c r="A156" s="46"/>
      <c r="B156" s="112"/>
      <c r="C156" s="112"/>
      <c r="D156" s="112"/>
      <c r="E156" s="112"/>
      <c r="F156" s="112"/>
      <c r="G156" s="112"/>
      <c r="H156" s="112"/>
      <c r="I156" s="112"/>
      <c r="J156" s="113" t="e">
        <f t="shared" si="1"/>
        <v>#DIV/0!</v>
      </c>
    </row>
    <row r="157" spans="1:10" ht="15.75" customHeight="1">
      <c r="A157" s="46"/>
      <c r="B157" s="112"/>
      <c r="C157" s="112"/>
      <c r="D157" s="112"/>
      <c r="E157" s="112"/>
      <c r="F157" s="112"/>
      <c r="G157" s="112"/>
      <c r="H157" s="112"/>
      <c r="I157" s="112"/>
      <c r="J157" s="113" t="e">
        <f t="shared" si="1"/>
        <v>#DIV/0!</v>
      </c>
    </row>
    <row r="158" spans="1:10" ht="15.75" customHeight="1">
      <c r="A158" s="46"/>
      <c r="B158" s="112"/>
      <c r="C158" s="112"/>
      <c r="D158" s="112"/>
      <c r="E158" s="112"/>
      <c r="F158" s="112"/>
      <c r="G158" s="112"/>
      <c r="H158" s="112"/>
      <c r="I158" s="112"/>
      <c r="J158" s="113" t="e">
        <f t="shared" si="1"/>
        <v>#DIV/0!</v>
      </c>
    </row>
    <row r="159" spans="1:10" ht="15.75" customHeight="1">
      <c r="A159" s="46"/>
      <c r="B159" s="112"/>
      <c r="C159" s="112"/>
      <c r="D159" s="112"/>
      <c r="E159" s="112"/>
      <c r="F159" s="112"/>
      <c r="G159" s="112"/>
      <c r="H159" s="112"/>
      <c r="I159" s="112"/>
      <c r="J159" s="113" t="e">
        <f t="shared" si="1"/>
        <v>#DIV/0!</v>
      </c>
    </row>
    <row r="160" spans="1:10" ht="15.75" customHeight="1">
      <c r="A160" s="46"/>
      <c r="B160" s="112"/>
      <c r="C160" s="112"/>
      <c r="D160" s="112"/>
      <c r="E160" s="112"/>
      <c r="F160" s="112"/>
      <c r="G160" s="112"/>
      <c r="H160" s="112"/>
      <c r="I160" s="112"/>
      <c r="J160" s="113" t="e">
        <f t="shared" si="1"/>
        <v>#DIV/0!</v>
      </c>
    </row>
    <row r="161" spans="1:10" ht="15.75" customHeight="1">
      <c r="A161" s="46"/>
      <c r="B161" s="112"/>
      <c r="C161" s="112"/>
      <c r="D161" s="112"/>
      <c r="E161" s="112"/>
      <c r="F161" s="112"/>
      <c r="G161" s="112"/>
      <c r="H161" s="112"/>
      <c r="I161" s="112"/>
      <c r="J161" s="113" t="e">
        <f t="shared" si="1"/>
        <v>#DIV/0!</v>
      </c>
    </row>
    <row r="162" spans="1:10" ht="15.75" customHeight="1">
      <c r="A162" s="46"/>
      <c r="B162" s="112"/>
      <c r="C162" s="112"/>
      <c r="D162" s="112"/>
      <c r="E162" s="112"/>
      <c r="F162" s="112"/>
      <c r="G162" s="112"/>
      <c r="H162" s="112"/>
      <c r="I162" s="112"/>
      <c r="J162" s="113" t="e">
        <f t="shared" si="1"/>
        <v>#DIV/0!</v>
      </c>
    </row>
    <row r="163" spans="1:10" ht="15.75" customHeight="1">
      <c r="A163" s="46"/>
      <c r="B163" s="112"/>
      <c r="C163" s="112"/>
      <c r="D163" s="112"/>
      <c r="E163" s="112"/>
      <c r="F163" s="112"/>
      <c r="G163" s="112"/>
      <c r="H163" s="112"/>
      <c r="I163" s="112"/>
      <c r="J163" s="113" t="e">
        <f t="shared" si="1"/>
        <v>#DIV/0!</v>
      </c>
    </row>
    <row r="164" spans="1:10" ht="15.75" customHeight="1">
      <c r="A164" s="46"/>
      <c r="B164" s="112"/>
      <c r="C164" s="112"/>
      <c r="D164" s="112"/>
      <c r="E164" s="112"/>
      <c r="F164" s="112"/>
      <c r="G164" s="112"/>
      <c r="H164" s="112"/>
      <c r="I164" s="112"/>
      <c r="J164" s="113" t="e">
        <f t="shared" si="1"/>
        <v>#DIV/0!</v>
      </c>
    </row>
    <row r="165" spans="1:10" ht="15.75" customHeight="1">
      <c r="A165" s="46"/>
      <c r="B165" s="112"/>
      <c r="C165" s="112"/>
      <c r="D165" s="112"/>
      <c r="E165" s="112"/>
      <c r="F165" s="112"/>
      <c r="G165" s="112"/>
      <c r="H165" s="112"/>
      <c r="I165" s="112"/>
      <c r="J165" s="113" t="e">
        <f t="shared" si="1"/>
        <v>#DIV/0!</v>
      </c>
    </row>
    <row r="166" spans="1:10" ht="15.75" customHeight="1">
      <c r="A166" s="46"/>
      <c r="B166" s="112"/>
      <c r="C166" s="112"/>
      <c r="D166" s="112"/>
      <c r="E166" s="112"/>
      <c r="F166" s="112"/>
      <c r="G166" s="112"/>
      <c r="H166" s="112"/>
      <c r="I166" s="112"/>
      <c r="J166" s="113" t="e">
        <f t="shared" si="1"/>
        <v>#DIV/0!</v>
      </c>
    </row>
    <row r="167" spans="1:10" ht="15.75" customHeight="1">
      <c r="A167" s="41"/>
      <c r="J167" s="113" t="s">
        <v>573</v>
      </c>
    </row>
    <row r="168" spans="1:10" ht="15.75" customHeight="1">
      <c r="A168" s="41"/>
      <c r="J168" s="113" t="s">
        <v>573</v>
      </c>
    </row>
    <row r="169" spans="1:10" ht="15.75" customHeight="1">
      <c r="A169" s="41"/>
      <c r="J169" s="113" t="s">
        <v>573</v>
      </c>
    </row>
    <row r="170" spans="1:10" ht="15.75" customHeight="1">
      <c r="A170" s="41"/>
      <c r="J170" s="113" t="s">
        <v>573</v>
      </c>
    </row>
    <row r="171" spans="1:10" ht="15.75" customHeight="1">
      <c r="A171" s="41"/>
      <c r="J171" s="113" t="s">
        <v>573</v>
      </c>
    </row>
    <row r="172" spans="1:10" ht="15.75" customHeight="1">
      <c r="A172" s="41"/>
      <c r="J172" s="113" t="s">
        <v>573</v>
      </c>
    </row>
    <row r="173" spans="1:10" ht="15.75" customHeight="1">
      <c r="A173" s="41"/>
      <c r="J173" s="113" t="s">
        <v>573</v>
      </c>
    </row>
    <row r="174" spans="1:10" ht="15.75" customHeight="1">
      <c r="A174" s="41"/>
      <c r="J174" s="113" t="s">
        <v>573</v>
      </c>
    </row>
    <row r="175" spans="1:10" ht="15.75" customHeight="1">
      <c r="A175" s="41"/>
      <c r="J175" s="113" t="s">
        <v>573</v>
      </c>
    </row>
    <row r="176" spans="1:10" ht="15.75" customHeight="1">
      <c r="A176" s="41"/>
      <c r="J176" s="113" t="s">
        <v>573</v>
      </c>
    </row>
    <row r="177" spans="1:10" ht="15.75" customHeight="1">
      <c r="A177" s="41"/>
      <c r="J177" s="113" t="s">
        <v>573</v>
      </c>
    </row>
    <row r="178" spans="1:10" ht="15.75" customHeight="1">
      <c r="A178" s="41"/>
      <c r="J178" s="113" t="s">
        <v>573</v>
      </c>
    </row>
    <row r="179" spans="1:10" ht="15.75" customHeight="1">
      <c r="A179" s="41"/>
      <c r="J179" s="113" t="s">
        <v>573</v>
      </c>
    </row>
    <row r="180" spans="1:10" ht="15.75" customHeight="1">
      <c r="A180" s="41"/>
      <c r="J180" s="113" t="s">
        <v>573</v>
      </c>
    </row>
    <row r="181" spans="1:10" ht="15.75" customHeight="1">
      <c r="A181" s="41"/>
      <c r="J181" s="113" t="s">
        <v>573</v>
      </c>
    </row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J167"/>
  <sheetViews>
    <sheetView workbookViewId="0">
      <pane ySplit="1" topLeftCell="A143" activePane="bottomLeft" state="frozen"/>
      <selection pane="bottomLeft" activeCell="J167" sqref="J167"/>
    </sheetView>
  </sheetViews>
  <sheetFormatPr defaultColWidth="14.42578125" defaultRowHeight="15" customHeight="1"/>
  <cols>
    <col min="1" max="1" width="54.7109375" customWidth="1"/>
    <col min="2" max="9" width="11" customWidth="1"/>
    <col min="10" max="10" width="10.5703125" customWidth="1"/>
  </cols>
  <sheetData>
    <row r="1" spans="1:10" ht="75">
      <c r="A1" s="109" t="s">
        <v>951</v>
      </c>
      <c r="B1" s="109" t="s">
        <v>961</v>
      </c>
      <c r="C1" s="109" t="s">
        <v>962</v>
      </c>
      <c r="D1" s="109" t="s">
        <v>963</v>
      </c>
      <c r="E1" s="109" t="s">
        <v>964</v>
      </c>
      <c r="F1" s="109" t="s">
        <v>965</v>
      </c>
      <c r="G1" s="109" t="s">
        <v>966</v>
      </c>
      <c r="H1" s="109" t="s">
        <v>958</v>
      </c>
      <c r="I1" s="109" t="s">
        <v>967</v>
      </c>
      <c r="J1" s="114" t="s">
        <v>960</v>
      </c>
    </row>
    <row r="2" spans="1:10" ht="15.75">
      <c r="A2" s="46"/>
      <c r="B2" s="112"/>
      <c r="C2" s="112"/>
      <c r="D2" s="112"/>
      <c r="E2" s="112"/>
      <c r="F2" s="112"/>
      <c r="G2" s="112"/>
      <c r="H2" s="112"/>
      <c r="I2" s="112"/>
      <c r="J2" s="115">
        <f t="shared" ref="J2:J9" si="0">IF((B2+H2+F2-E2-G2)=0,0,(H2+D2)/(B2+H2+F2-E2-G2))*1.11111111111111</f>
        <v>0</v>
      </c>
    </row>
    <row r="3" spans="1:10" ht="15.75">
      <c r="A3" s="46"/>
      <c r="B3" s="112"/>
      <c r="C3" s="112"/>
      <c r="D3" s="112"/>
      <c r="E3" s="112"/>
      <c r="F3" s="112"/>
      <c r="G3" s="112"/>
      <c r="H3" s="112"/>
      <c r="I3" s="112"/>
      <c r="J3" s="115">
        <f t="shared" si="0"/>
        <v>0</v>
      </c>
    </row>
    <row r="4" spans="1:10" ht="15.75">
      <c r="A4" s="46"/>
      <c r="B4" s="112"/>
      <c r="C4" s="112"/>
      <c r="D4" s="112"/>
      <c r="E4" s="112"/>
      <c r="F4" s="112"/>
      <c r="G4" s="112"/>
      <c r="H4" s="112"/>
      <c r="I4" s="112"/>
      <c r="J4" s="115">
        <f t="shared" si="0"/>
        <v>0</v>
      </c>
    </row>
    <row r="5" spans="1:10" ht="15.75">
      <c r="A5" s="46"/>
      <c r="B5" s="112"/>
      <c r="C5" s="112"/>
      <c r="D5" s="112"/>
      <c r="E5" s="112"/>
      <c r="F5" s="112"/>
      <c r="G5" s="112"/>
      <c r="H5" s="112"/>
      <c r="I5" s="112"/>
      <c r="J5" s="115">
        <f t="shared" si="0"/>
        <v>0</v>
      </c>
    </row>
    <row r="6" spans="1:10" ht="15.75">
      <c r="A6" s="46"/>
      <c r="B6" s="112"/>
      <c r="C6" s="112"/>
      <c r="D6" s="112"/>
      <c r="E6" s="112"/>
      <c r="F6" s="112"/>
      <c r="G6" s="112"/>
      <c r="H6" s="112"/>
      <c r="I6" s="112"/>
      <c r="J6" s="115">
        <f t="shared" si="0"/>
        <v>0</v>
      </c>
    </row>
    <row r="7" spans="1:10" ht="15.75">
      <c r="A7" s="46"/>
      <c r="B7" s="112"/>
      <c r="C7" s="112"/>
      <c r="D7" s="112"/>
      <c r="E7" s="112"/>
      <c r="F7" s="112"/>
      <c r="G7" s="112"/>
      <c r="H7" s="112"/>
      <c r="I7" s="112"/>
      <c r="J7" s="115">
        <f t="shared" si="0"/>
        <v>0</v>
      </c>
    </row>
    <row r="8" spans="1:10" ht="15.75">
      <c r="A8" s="46"/>
      <c r="B8" s="112"/>
      <c r="C8" s="112"/>
      <c r="D8" s="112"/>
      <c r="E8" s="112"/>
      <c r="F8" s="112"/>
      <c r="G8" s="112"/>
      <c r="H8" s="112"/>
      <c r="I8" s="112"/>
      <c r="J8" s="115">
        <f t="shared" si="0"/>
        <v>0</v>
      </c>
    </row>
    <row r="9" spans="1:10" ht="15.75">
      <c r="A9" s="46"/>
      <c r="B9" s="112"/>
      <c r="C9" s="112"/>
      <c r="D9" s="112"/>
      <c r="E9" s="112"/>
      <c r="F9" s="112"/>
      <c r="G9" s="112"/>
      <c r="H9" s="112"/>
      <c r="I9" s="112"/>
      <c r="J9" s="115">
        <f t="shared" si="0"/>
        <v>0</v>
      </c>
    </row>
    <row r="10" spans="1:10" ht="15.75">
      <c r="A10" s="46"/>
      <c r="B10" s="112"/>
      <c r="C10" s="112"/>
      <c r="D10" s="112"/>
      <c r="E10" s="112"/>
      <c r="F10" s="112"/>
      <c r="G10" s="112"/>
      <c r="H10" s="112"/>
      <c r="I10" s="112"/>
      <c r="J10" s="115">
        <v>1</v>
      </c>
    </row>
    <row r="11" spans="1:10" ht="15.75">
      <c r="A11" s="46"/>
      <c r="B11" s="112"/>
      <c r="C11" s="112"/>
      <c r="D11" s="112"/>
      <c r="E11" s="112"/>
      <c r="F11" s="112"/>
      <c r="G11" s="112"/>
      <c r="H11" s="112"/>
      <c r="I11" s="112"/>
      <c r="J11" s="115">
        <f t="shared" ref="J11:J85" si="1">IF((B11+H11+F11-E11-G11)=0,0,(H11+D11)/(B11+H11+F11-E11-G11))*1.11111111111111</f>
        <v>0</v>
      </c>
    </row>
    <row r="12" spans="1:10" ht="15.75">
      <c r="A12" s="46"/>
      <c r="B12" s="112"/>
      <c r="C12" s="112"/>
      <c r="D12" s="112"/>
      <c r="E12" s="112"/>
      <c r="F12" s="112"/>
      <c r="G12" s="112"/>
      <c r="H12" s="112"/>
      <c r="I12" s="112"/>
      <c r="J12" s="115">
        <f t="shared" si="1"/>
        <v>0</v>
      </c>
    </row>
    <row r="13" spans="1:10" ht="15.75">
      <c r="A13" s="46"/>
      <c r="B13" s="112"/>
      <c r="C13" s="112"/>
      <c r="D13" s="112"/>
      <c r="E13" s="112"/>
      <c r="F13" s="112"/>
      <c r="G13" s="112"/>
      <c r="H13" s="112"/>
      <c r="I13" s="112"/>
      <c r="J13" s="115">
        <f t="shared" si="1"/>
        <v>0</v>
      </c>
    </row>
    <row r="14" spans="1:10" ht="15.75">
      <c r="A14" s="46"/>
      <c r="B14" s="112"/>
      <c r="C14" s="112"/>
      <c r="D14" s="112"/>
      <c r="E14" s="112"/>
      <c r="F14" s="112"/>
      <c r="G14" s="112"/>
      <c r="H14" s="112"/>
      <c r="I14" s="112"/>
      <c r="J14" s="115">
        <f t="shared" si="1"/>
        <v>0</v>
      </c>
    </row>
    <row r="15" spans="1:10" ht="15.75">
      <c r="A15" s="46"/>
      <c r="B15" s="112"/>
      <c r="C15" s="112"/>
      <c r="D15" s="112"/>
      <c r="E15" s="112"/>
      <c r="F15" s="112"/>
      <c r="G15" s="112"/>
      <c r="H15" s="112"/>
      <c r="I15" s="112"/>
      <c r="J15" s="115">
        <f t="shared" si="1"/>
        <v>0</v>
      </c>
    </row>
    <row r="16" spans="1:10" ht="15.75">
      <c r="A16" s="46"/>
      <c r="B16" s="112"/>
      <c r="C16" s="112"/>
      <c r="D16" s="112"/>
      <c r="E16" s="112"/>
      <c r="F16" s="112"/>
      <c r="G16" s="112"/>
      <c r="H16" s="112"/>
      <c r="I16" s="112"/>
      <c r="J16" s="115">
        <f t="shared" si="1"/>
        <v>0</v>
      </c>
    </row>
    <row r="17" spans="1:10" ht="15.75">
      <c r="A17" s="46"/>
      <c r="B17" s="112"/>
      <c r="C17" s="112"/>
      <c r="D17" s="112"/>
      <c r="E17" s="112"/>
      <c r="F17" s="112"/>
      <c r="G17" s="112"/>
      <c r="H17" s="112"/>
      <c r="I17" s="112"/>
      <c r="J17" s="115">
        <f t="shared" si="1"/>
        <v>0</v>
      </c>
    </row>
    <row r="18" spans="1:10" ht="15.75">
      <c r="A18" s="46"/>
      <c r="B18" s="112"/>
      <c r="C18" s="112"/>
      <c r="D18" s="112"/>
      <c r="E18" s="112"/>
      <c r="F18" s="112"/>
      <c r="G18" s="112"/>
      <c r="H18" s="112"/>
      <c r="I18" s="112"/>
      <c r="J18" s="115">
        <f t="shared" si="1"/>
        <v>0</v>
      </c>
    </row>
    <row r="19" spans="1:10" ht="15.75">
      <c r="A19" s="46"/>
      <c r="B19" s="112"/>
      <c r="C19" s="112"/>
      <c r="D19" s="112"/>
      <c r="E19" s="112"/>
      <c r="F19" s="112"/>
      <c r="G19" s="112"/>
      <c r="H19" s="112"/>
      <c r="I19" s="112"/>
      <c r="J19" s="115">
        <f t="shared" si="1"/>
        <v>0</v>
      </c>
    </row>
    <row r="20" spans="1:10" ht="15.75">
      <c r="A20" s="46"/>
      <c r="B20" s="112"/>
      <c r="C20" s="112"/>
      <c r="D20" s="112"/>
      <c r="E20" s="112"/>
      <c r="F20" s="112"/>
      <c r="G20" s="112"/>
      <c r="H20" s="112"/>
      <c r="I20" s="112"/>
      <c r="J20" s="115">
        <f t="shared" si="1"/>
        <v>0</v>
      </c>
    </row>
    <row r="21" spans="1:10" ht="15.75" customHeight="1">
      <c r="A21" s="46"/>
      <c r="B21" s="112"/>
      <c r="C21" s="112"/>
      <c r="D21" s="112"/>
      <c r="E21" s="112"/>
      <c r="F21" s="112"/>
      <c r="G21" s="112"/>
      <c r="H21" s="112"/>
      <c r="I21" s="112"/>
      <c r="J21" s="115">
        <f t="shared" si="1"/>
        <v>0</v>
      </c>
    </row>
    <row r="22" spans="1:10" ht="15.75" customHeight="1">
      <c r="A22" s="46"/>
      <c r="B22" s="112"/>
      <c r="C22" s="112"/>
      <c r="D22" s="112"/>
      <c r="E22" s="112"/>
      <c r="F22" s="112"/>
      <c r="G22" s="112"/>
      <c r="H22" s="112"/>
      <c r="I22" s="112"/>
      <c r="J22" s="115">
        <f t="shared" si="1"/>
        <v>0</v>
      </c>
    </row>
    <row r="23" spans="1:10" ht="15.75" customHeight="1">
      <c r="A23" s="46"/>
      <c r="B23" s="112"/>
      <c r="C23" s="112"/>
      <c r="D23" s="112"/>
      <c r="E23" s="112"/>
      <c r="F23" s="112"/>
      <c r="G23" s="112"/>
      <c r="H23" s="112"/>
      <c r="I23" s="112"/>
      <c r="J23" s="115">
        <f t="shared" si="1"/>
        <v>0</v>
      </c>
    </row>
    <row r="24" spans="1:10" ht="15.75" customHeight="1">
      <c r="A24" s="46"/>
      <c r="B24" s="112"/>
      <c r="C24" s="112"/>
      <c r="D24" s="112"/>
      <c r="E24" s="112"/>
      <c r="F24" s="112"/>
      <c r="G24" s="112"/>
      <c r="H24" s="112"/>
      <c r="I24" s="112"/>
      <c r="J24" s="115">
        <f t="shared" si="1"/>
        <v>0</v>
      </c>
    </row>
    <row r="25" spans="1:10" ht="15.75" customHeight="1">
      <c r="A25" s="46"/>
      <c r="B25" s="112"/>
      <c r="C25" s="112"/>
      <c r="D25" s="112"/>
      <c r="E25" s="112"/>
      <c r="F25" s="112"/>
      <c r="G25" s="112"/>
      <c r="H25" s="112"/>
      <c r="I25" s="112"/>
      <c r="J25" s="115">
        <f t="shared" si="1"/>
        <v>0</v>
      </c>
    </row>
    <row r="26" spans="1:10" ht="15.75" customHeight="1">
      <c r="A26" s="46"/>
      <c r="B26" s="112"/>
      <c r="C26" s="112"/>
      <c r="D26" s="112"/>
      <c r="E26" s="112"/>
      <c r="F26" s="112"/>
      <c r="G26" s="112"/>
      <c r="H26" s="112"/>
      <c r="I26" s="112"/>
      <c r="J26" s="115">
        <f t="shared" si="1"/>
        <v>0</v>
      </c>
    </row>
    <row r="27" spans="1:10" ht="15.75" customHeight="1">
      <c r="A27" s="46"/>
      <c r="B27" s="112"/>
      <c r="C27" s="112"/>
      <c r="D27" s="112"/>
      <c r="E27" s="112"/>
      <c r="F27" s="112"/>
      <c r="G27" s="112"/>
      <c r="H27" s="112"/>
      <c r="I27" s="112"/>
      <c r="J27" s="115">
        <f t="shared" si="1"/>
        <v>0</v>
      </c>
    </row>
    <row r="28" spans="1:10" ht="15.75" customHeight="1">
      <c r="A28" s="46"/>
      <c r="B28" s="112"/>
      <c r="C28" s="112"/>
      <c r="D28" s="112"/>
      <c r="E28" s="112"/>
      <c r="F28" s="112"/>
      <c r="G28" s="112"/>
      <c r="H28" s="112"/>
      <c r="I28" s="112"/>
      <c r="J28" s="115">
        <f t="shared" si="1"/>
        <v>0</v>
      </c>
    </row>
    <row r="29" spans="1:10" ht="15.75" customHeight="1">
      <c r="A29" s="46"/>
      <c r="B29" s="112"/>
      <c r="C29" s="112"/>
      <c r="D29" s="112"/>
      <c r="E29" s="112"/>
      <c r="F29" s="112"/>
      <c r="G29" s="112"/>
      <c r="H29" s="112"/>
      <c r="I29" s="112"/>
      <c r="J29" s="115">
        <f t="shared" si="1"/>
        <v>0</v>
      </c>
    </row>
    <row r="30" spans="1:10" ht="15.75" customHeight="1">
      <c r="A30" s="46"/>
      <c r="B30" s="112"/>
      <c r="C30" s="112"/>
      <c r="D30" s="112"/>
      <c r="E30" s="112"/>
      <c r="F30" s="112"/>
      <c r="G30" s="112"/>
      <c r="H30" s="112"/>
      <c r="I30" s="112"/>
      <c r="J30" s="115">
        <f t="shared" si="1"/>
        <v>0</v>
      </c>
    </row>
    <row r="31" spans="1:10" ht="15.75" customHeight="1">
      <c r="A31" s="46"/>
      <c r="B31" s="112"/>
      <c r="C31" s="112"/>
      <c r="D31" s="112"/>
      <c r="E31" s="112"/>
      <c r="F31" s="112"/>
      <c r="G31" s="112"/>
      <c r="H31" s="112"/>
      <c r="I31" s="112"/>
      <c r="J31" s="115">
        <f t="shared" si="1"/>
        <v>0</v>
      </c>
    </row>
    <row r="32" spans="1:10" ht="15.75" customHeight="1">
      <c r="A32" s="46"/>
      <c r="B32" s="112"/>
      <c r="C32" s="112"/>
      <c r="D32" s="112"/>
      <c r="E32" s="112"/>
      <c r="F32" s="112"/>
      <c r="G32" s="112"/>
      <c r="H32" s="112"/>
      <c r="I32" s="112"/>
      <c r="J32" s="115">
        <f t="shared" si="1"/>
        <v>0</v>
      </c>
    </row>
    <row r="33" spans="1:10" ht="15.75" customHeight="1">
      <c r="A33" s="46"/>
      <c r="B33" s="112"/>
      <c r="C33" s="112"/>
      <c r="D33" s="112"/>
      <c r="E33" s="112"/>
      <c r="F33" s="112"/>
      <c r="G33" s="112"/>
      <c r="H33" s="112"/>
      <c r="I33" s="112"/>
      <c r="J33" s="115">
        <f t="shared" si="1"/>
        <v>0</v>
      </c>
    </row>
    <row r="34" spans="1:10" ht="15.75" customHeight="1">
      <c r="A34" s="46"/>
      <c r="B34" s="112"/>
      <c r="C34" s="112"/>
      <c r="D34" s="112"/>
      <c r="E34" s="112"/>
      <c r="F34" s="112"/>
      <c r="G34" s="112"/>
      <c r="H34" s="112"/>
      <c r="I34" s="112"/>
      <c r="J34" s="115">
        <f t="shared" si="1"/>
        <v>0</v>
      </c>
    </row>
    <row r="35" spans="1:10" ht="15.75" customHeight="1">
      <c r="A35" s="46"/>
      <c r="B35" s="112"/>
      <c r="C35" s="112"/>
      <c r="D35" s="112"/>
      <c r="E35" s="112"/>
      <c r="F35" s="112"/>
      <c r="G35" s="112"/>
      <c r="H35" s="112"/>
      <c r="I35" s="112"/>
      <c r="J35" s="115">
        <f t="shared" si="1"/>
        <v>0</v>
      </c>
    </row>
    <row r="36" spans="1:10" ht="15.75" customHeight="1">
      <c r="A36" s="46"/>
      <c r="B36" s="112"/>
      <c r="C36" s="112"/>
      <c r="D36" s="112"/>
      <c r="E36" s="112"/>
      <c r="F36" s="112"/>
      <c r="G36" s="112"/>
      <c r="H36" s="112"/>
      <c r="I36" s="112"/>
      <c r="J36" s="115">
        <f t="shared" si="1"/>
        <v>0</v>
      </c>
    </row>
    <row r="37" spans="1:10" ht="15.75" customHeight="1">
      <c r="A37" s="46"/>
      <c r="B37" s="112"/>
      <c r="C37" s="112"/>
      <c r="D37" s="112"/>
      <c r="E37" s="112"/>
      <c r="F37" s="112"/>
      <c r="G37" s="112"/>
      <c r="H37" s="112"/>
      <c r="I37" s="112"/>
      <c r="J37" s="115">
        <f t="shared" si="1"/>
        <v>0</v>
      </c>
    </row>
    <row r="38" spans="1:10" ht="15.75" customHeight="1">
      <c r="A38" s="46"/>
      <c r="B38" s="112"/>
      <c r="C38" s="112"/>
      <c r="D38" s="112"/>
      <c r="E38" s="112"/>
      <c r="F38" s="112"/>
      <c r="G38" s="112"/>
      <c r="H38" s="112"/>
      <c r="I38" s="112"/>
      <c r="J38" s="115">
        <f t="shared" si="1"/>
        <v>0</v>
      </c>
    </row>
    <row r="39" spans="1:10" ht="15.75" customHeight="1">
      <c r="A39" s="46"/>
      <c r="B39" s="112"/>
      <c r="C39" s="112"/>
      <c r="D39" s="112"/>
      <c r="E39" s="112"/>
      <c r="F39" s="112"/>
      <c r="G39" s="112"/>
      <c r="H39" s="112"/>
      <c r="I39" s="112"/>
      <c r="J39" s="115">
        <f t="shared" si="1"/>
        <v>0</v>
      </c>
    </row>
    <row r="40" spans="1:10" ht="15.75" customHeight="1">
      <c r="A40" s="46"/>
      <c r="B40" s="112"/>
      <c r="C40" s="112"/>
      <c r="D40" s="112"/>
      <c r="E40" s="112"/>
      <c r="F40" s="112"/>
      <c r="G40" s="112"/>
      <c r="H40" s="112"/>
      <c r="I40" s="112"/>
      <c r="J40" s="115">
        <f t="shared" si="1"/>
        <v>0</v>
      </c>
    </row>
    <row r="41" spans="1:10" ht="15.75" customHeight="1">
      <c r="A41" s="46"/>
      <c r="B41" s="112"/>
      <c r="C41" s="112"/>
      <c r="D41" s="112"/>
      <c r="E41" s="112"/>
      <c r="F41" s="112"/>
      <c r="G41" s="112"/>
      <c r="H41" s="112"/>
      <c r="I41" s="112"/>
      <c r="J41" s="115">
        <f t="shared" si="1"/>
        <v>0</v>
      </c>
    </row>
    <row r="42" spans="1:10" ht="15.75" customHeight="1">
      <c r="A42" s="46"/>
      <c r="B42" s="112"/>
      <c r="C42" s="112"/>
      <c r="D42" s="112"/>
      <c r="E42" s="112"/>
      <c r="F42" s="112"/>
      <c r="G42" s="112"/>
      <c r="H42" s="112"/>
      <c r="I42" s="112"/>
      <c r="J42" s="115">
        <f t="shared" si="1"/>
        <v>0</v>
      </c>
    </row>
    <row r="43" spans="1:10" ht="15.75" customHeight="1">
      <c r="A43" s="46"/>
      <c r="B43" s="112"/>
      <c r="C43" s="112"/>
      <c r="D43" s="112"/>
      <c r="E43" s="112"/>
      <c r="F43" s="112"/>
      <c r="G43" s="112"/>
      <c r="H43" s="112"/>
      <c r="I43" s="112"/>
      <c r="J43" s="115">
        <f t="shared" si="1"/>
        <v>0</v>
      </c>
    </row>
    <row r="44" spans="1:10" ht="15.75" customHeight="1">
      <c r="A44" s="46"/>
      <c r="B44" s="112"/>
      <c r="C44" s="112"/>
      <c r="D44" s="112"/>
      <c r="E44" s="112"/>
      <c r="F44" s="112"/>
      <c r="G44" s="112"/>
      <c r="H44" s="112"/>
      <c r="I44" s="112"/>
      <c r="J44" s="115">
        <f t="shared" si="1"/>
        <v>0</v>
      </c>
    </row>
    <row r="45" spans="1:10" ht="15.75" customHeight="1">
      <c r="A45" s="46"/>
      <c r="B45" s="112"/>
      <c r="C45" s="112"/>
      <c r="D45" s="112"/>
      <c r="E45" s="112"/>
      <c r="F45" s="112"/>
      <c r="G45" s="112"/>
      <c r="H45" s="112"/>
      <c r="I45" s="112"/>
      <c r="J45" s="115">
        <f t="shared" si="1"/>
        <v>0</v>
      </c>
    </row>
    <row r="46" spans="1:10" ht="15.75" customHeight="1">
      <c r="A46" s="46"/>
      <c r="B46" s="112"/>
      <c r="C46" s="112"/>
      <c r="D46" s="112"/>
      <c r="E46" s="112"/>
      <c r="F46" s="112"/>
      <c r="G46" s="112"/>
      <c r="H46" s="112"/>
      <c r="I46" s="112"/>
      <c r="J46" s="115">
        <f t="shared" si="1"/>
        <v>0</v>
      </c>
    </row>
    <row r="47" spans="1:10" ht="15.75" customHeight="1">
      <c r="A47" s="46"/>
      <c r="B47" s="112"/>
      <c r="C47" s="112"/>
      <c r="D47" s="112"/>
      <c r="E47" s="112"/>
      <c r="F47" s="112"/>
      <c r="G47" s="112"/>
      <c r="H47" s="112"/>
      <c r="I47" s="112"/>
      <c r="J47" s="115">
        <f t="shared" si="1"/>
        <v>0</v>
      </c>
    </row>
    <row r="48" spans="1:10" ht="15.75" customHeight="1">
      <c r="A48" s="46"/>
      <c r="B48" s="112"/>
      <c r="C48" s="112"/>
      <c r="D48" s="112"/>
      <c r="E48" s="112"/>
      <c r="F48" s="112"/>
      <c r="G48" s="112"/>
      <c r="H48" s="112"/>
      <c r="I48" s="112"/>
      <c r="J48" s="115">
        <f t="shared" si="1"/>
        <v>0</v>
      </c>
    </row>
    <row r="49" spans="1:10" ht="15.75" customHeight="1">
      <c r="A49" s="46"/>
      <c r="B49" s="112"/>
      <c r="C49" s="112"/>
      <c r="D49" s="112"/>
      <c r="E49" s="112"/>
      <c r="F49" s="112"/>
      <c r="G49" s="112"/>
      <c r="H49" s="112"/>
      <c r="I49" s="112"/>
      <c r="J49" s="115">
        <f t="shared" si="1"/>
        <v>0</v>
      </c>
    </row>
    <row r="50" spans="1:10" ht="15.75" customHeight="1">
      <c r="A50" s="46"/>
      <c r="B50" s="112"/>
      <c r="C50" s="112"/>
      <c r="D50" s="112"/>
      <c r="E50" s="112"/>
      <c r="F50" s="112"/>
      <c r="G50" s="112"/>
      <c r="H50" s="112"/>
      <c r="I50" s="112"/>
      <c r="J50" s="115">
        <f t="shared" si="1"/>
        <v>0</v>
      </c>
    </row>
    <row r="51" spans="1:10" ht="15.75" customHeight="1">
      <c r="A51" s="46"/>
      <c r="B51" s="112"/>
      <c r="C51" s="112"/>
      <c r="D51" s="112"/>
      <c r="E51" s="112"/>
      <c r="F51" s="112"/>
      <c r="G51" s="112"/>
      <c r="H51" s="112"/>
      <c r="I51" s="112"/>
      <c r="J51" s="115">
        <f t="shared" si="1"/>
        <v>0</v>
      </c>
    </row>
    <row r="52" spans="1:10" ht="15.75" customHeight="1">
      <c r="A52" s="46"/>
      <c r="B52" s="112"/>
      <c r="C52" s="112"/>
      <c r="D52" s="112"/>
      <c r="E52" s="112"/>
      <c r="F52" s="112"/>
      <c r="G52" s="112"/>
      <c r="H52" s="112"/>
      <c r="I52" s="112"/>
      <c r="J52" s="115">
        <f t="shared" si="1"/>
        <v>0</v>
      </c>
    </row>
    <row r="53" spans="1:10" ht="15.75" customHeight="1">
      <c r="A53" s="46"/>
      <c r="B53" s="112"/>
      <c r="C53" s="112"/>
      <c r="D53" s="112"/>
      <c r="E53" s="112"/>
      <c r="F53" s="112"/>
      <c r="G53" s="112"/>
      <c r="H53" s="112"/>
      <c r="I53" s="112"/>
      <c r="J53" s="115">
        <f t="shared" si="1"/>
        <v>0</v>
      </c>
    </row>
    <row r="54" spans="1:10" ht="15.75" customHeight="1">
      <c r="A54" s="46"/>
      <c r="B54" s="112"/>
      <c r="C54" s="112"/>
      <c r="D54" s="112"/>
      <c r="E54" s="112"/>
      <c r="F54" s="112"/>
      <c r="G54" s="112"/>
      <c r="H54" s="112"/>
      <c r="I54" s="112"/>
      <c r="J54" s="115">
        <f t="shared" si="1"/>
        <v>0</v>
      </c>
    </row>
    <row r="55" spans="1:10" ht="15.75" customHeight="1">
      <c r="A55" s="46"/>
      <c r="B55" s="112"/>
      <c r="C55" s="112"/>
      <c r="D55" s="112"/>
      <c r="E55" s="112"/>
      <c r="F55" s="112"/>
      <c r="G55" s="112"/>
      <c r="H55" s="112"/>
      <c r="I55" s="112"/>
      <c r="J55" s="115">
        <f t="shared" si="1"/>
        <v>0</v>
      </c>
    </row>
    <row r="56" spans="1:10" ht="15.75" customHeight="1">
      <c r="A56" s="46"/>
      <c r="B56" s="112"/>
      <c r="C56" s="112"/>
      <c r="D56" s="112"/>
      <c r="E56" s="112"/>
      <c r="F56" s="112"/>
      <c r="G56" s="112"/>
      <c r="H56" s="112"/>
      <c r="I56" s="112"/>
      <c r="J56" s="115">
        <f t="shared" si="1"/>
        <v>0</v>
      </c>
    </row>
    <row r="57" spans="1:10" ht="15.75" customHeight="1">
      <c r="A57" s="46"/>
      <c r="B57" s="112"/>
      <c r="C57" s="112"/>
      <c r="D57" s="112"/>
      <c r="E57" s="112"/>
      <c r="F57" s="112"/>
      <c r="G57" s="112"/>
      <c r="H57" s="112"/>
      <c r="I57" s="112"/>
      <c r="J57" s="115">
        <f t="shared" si="1"/>
        <v>0</v>
      </c>
    </row>
    <row r="58" spans="1:10" ht="15.75" customHeight="1">
      <c r="A58" s="46"/>
      <c r="B58" s="112"/>
      <c r="C58" s="112"/>
      <c r="D58" s="112"/>
      <c r="E58" s="112"/>
      <c r="F58" s="112"/>
      <c r="G58" s="112"/>
      <c r="H58" s="112"/>
      <c r="I58" s="112"/>
      <c r="J58" s="115">
        <f t="shared" si="1"/>
        <v>0</v>
      </c>
    </row>
    <row r="59" spans="1:10" ht="15.75" customHeight="1">
      <c r="A59" s="46"/>
      <c r="B59" s="112"/>
      <c r="C59" s="112"/>
      <c r="D59" s="112"/>
      <c r="E59" s="112"/>
      <c r="F59" s="112"/>
      <c r="G59" s="112"/>
      <c r="H59" s="112"/>
      <c r="I59" s="112"/>
      <c r="J59" s="115">
        <f t="shared" si="1"/>
        <v>0</v>
      </c>
    </row>
    <row r="60" spans="1:10" ht="15.75" customHeight="1">
      <c r="A60" s="46"/>
      <c r="B60" s="112"/>
      <c r="C60" s="112"/>
      <c r="D60" s="112"/>
      <c r="E60" s="112"/>
      <c r="F60" s="112"/>
      <c r="G60" s="112"/>
      <c r="H60" s="112"/>
      <c r="I60" s="112"/>
      <c r="J60" s="115">
        <f t="shared" si="1"/>
        <v>0</v>
      </c>
    </row>
    <row r="61" spans="1:10" ht="15.75" customHeight="1">
      <c r="A61" s="46"/>
      <c r="B61" s="112"/>
      <c r="C61" s="112"/>
      <c r="D61" s="112"/>
      <c r="E61" s="112"/>
      <c r="F61" s="112"/>
      <c r="G61" s="112"/>
      <c r="H61" s="112"/>
      <c r="I61" s="112"/>
      <c r="J61" s="115">
        <f t="shared" si="1"/>
        <v>0</v>
      </c>
    </row>
    <row r="62" spans="1:10" ht="15.75" customHeight="1">
      <c r="A62" s="46"/>
      <c r="B62" s="112"/>
      <c r="C62" s="112"/>
      <c r="D62" s="112"/>
      <c r="E62" s="112"/>
      <c r="F62" s="112"/>
      <c r="G62" s="112"/>
      <c r="H62" s="112"/>
      <c r="I62" s="112"/>
      <c r="J62" s="115">
        <f t="shared" si="1"/>
        <v>0</v>
      </c>
    </row>
    <row r="63" spans="1:10" ht="15.75" customHeight="1">
      <c r="A63" s="46"/>
      <c r="B63" s="112"/>
      <c r="C63" s="112"/>
      <c r="D63" s="112"/>
      <c r="E63" s="112"/>
      <c r="F63" s="112"/>
      <c r="G63" s="112"/>
      <c r="H63" s="112"/>
      <c r="I63" s="112"/>
      <c r="J63" s="115">
        <f t="shared" si="1"/>
        <v>0</v>
      </c>
    </row>
    <row r="64" spans="1:10" ht="15.75" customHeight="1">
      <c r="A64" s="46"/>
      <c r="B64" s="112"/>
      <c r="C64" s="112"/>
      <c r="D64" s="112"/>
      <c r="E64" s="112"/>
      <c r="F64" s="112"/>
      <c r="G64" s="112"/>
      <c r="H64" s="112"/>
      <c r="I64" s="112"/>
      <c r="J64" s="115">
        <f t="shared" si="1"/>
        <v>0</v>
      </c>
    </row>
    <row r="65" spans="1:10" ht="15.75" customHeight="1">
      <c r="A65" s="46"/>
      <c r="B65" s="112"/>
      <c r="C65" s="112"/>
      <c r="D65" s="112"/>
      <c r="E65" s="112"/>
      <c r="F65" s="112"/>
      <c r="G65" s="112"/>
      <c r="H65" s="112"/>
      <c r="I65" s="112"/>
      <c r="J65" s="115">
        <f t="shared" si="1"/>
        <v>0</v>
      </c>
    </row>
    <row r="66" spans="1:10" ht="15.75" customHeight="1">
      <c r="A66" s="46"/>
      <c r="B66" s="112"/>
      <c r="C66" s="112"/>
      <c r="D66" s="112"/>
      <c r="E66" s="112"/>
      <c r="F66" s="112"/>
      <c r="G66" s="112"/>
      <c r="H66" s="112"/>
      <c r="I66" s="112"/>
      <c r="J66" s="115">
        <f t="shared" si="1"/>
        <v>0</v>
      </c>
    </row>
    <row r="67" spans="1:10" ht="15.75" customHeight="1">
      <c r="A67" s="46"/>
      <c r="B67" s="112"/>
      <c r="C67" s="112"/>
      <c r="D67" s="112"/>
      <c r="E67" s="112"/>
      <c r="F67" s="112"/>
      <c r="G67" s="112"/>
      <c r="H67" s="112"/>
      <c r="I67" s="112"/>
      <c r="J67" s="115">
        <f t="shared" si="1"/>
        <v>0</v>
      </c>
    </row>
    <row r="68" spans="1:10" ht="15.75" customHeight="1">
      <c r="A68" s="46"/>
      <c r="B68" s="112"/>
      <c r="C68" s="112"/>
      <c r="D68" s="112"/>
      <c r="E68" s="112"/>
      <c r="F68" s="112"/>
      <c r="G68" s="112"/>
      <c r="H68" s="112"/>
      <c r="I68" s="112"/>
      <c r="J68" s="115">
        <f t="shared" si="1"/>
        <v>0</v>
      </c>
    </row>
    <row r="69" spans="1:10" ht="15.75" customHeight="1">
      <c r="A69" s="46"/>
      <c r="B69" s="112"/>
      <c r="C69" s="112"/>
      <c r="D69" s="112"/>
      <c r="E69" s="112"/>
      <c r="F69" s="112"/>
      <c r="G69" s="112"/>
      <c r="H69" s="112"/>
      <c r="I69" s="112"/>
      <c r="J69" s="115">
        <f t="shared" si="1"/>
        <v>0</v>
      </c>
    </row>
    <row r="70" spans="1:10" ht="15.75" customHeight="1">
      <c r="A70" s="46"/>
      <c r="B70" s="112"/>
      <c r="C70" s="112"/>
      <c r="D70" s="112"/>
      <c r="E70" s="112"/>
      <c r="F70" s="112"/>
      <c r="G70" s="112"/>
      <c r="H70" s="112"/>
      <c r="I70" s="112"/>
      <c r="J70" s="115">
        <f t="shared" si="1"/>
        <v>0</v>
      </c>
    </row>
    <row r="71" spans="1:10" ht="15.75" customHeight="1">
      <c r="A71" s="46"/>
      <c r="B71" s="112"/>
      <c r="C71" s="112"/>
      <c r="D71" s="112"/>
      <c r="E71" s="112"/>
      <c r="F71" s="112"/>
      <c r="G71" s="112"/>
      <c r="H71" s="112"/>
      <c r="I71" s="112"/>
      <c r="J71" s="115">
        <f t="shared" si="1"/>
        <v>0</v>
      </c>
    </row>
    <row r="72" spans="1:10" ht="15.75" customHeight="1">
      <c r="A72" s="46"/>
      <c r="B72" s="112"/>
      <c r="C72" s="112"/>
      <c r="D72" s="112"/>
      <c r="E72" s="112"/>
      <c r="F72" s="112"/>
      <c r="G72" s="112"/>
      <c r="H72" s="112"/>
      <c r="I72" s="112"/>
      <c r="J72" s="115">
        <f t="shared" si="1"/>
        <v>0</v>
      </c>
    </row>
    <row r="73" spans="1:10" ht="15.75" customHeight="1">
      <c r="A73" s="46"/>
      <c r="B73" s="112"/>
      <c r="C73" s="112"/>
      <c r="D73" s="112"/>
      <c r="E73" s="112"/>
      <c r="F73" s="112"/>
      <c r="G73" s="112"/>
      <c r="H73" s="112"/>
      <c r="I73" s="112"/>
      <c r="J73" s="115">
        <f t="shared" si="1"/>
        <v>0</v>
      </c>
    </row>
    <row r="74" spans="1:10" ht="15.75" customHeight="1">
      <c r="A74" s="46"/>
      <c r="B74" s="112"/>
      <c r="C74" s="112"/>
      <c r="D74" s="112"/>
      <c r="E74" s="112"/>
      <c r="F74" s="112"/>
      <c r="G74" s="112"/>
      <c r="H74" s="112"/>
      <c r="I74" s="112"/>
      <c r="J74" s="115">
        <f t="shared" si="1"/>
        <v>0</v>
      </c>
    </row>
    <row r="75" spans="1:10" ht="15.75" customHeight="1">
      <c r="A75" s="46"/>
      <c r="B75" s="112"/>
      <c r="C75" s="112"/>
      <c r="D75" s="112"/>
      <c r="E75" s="112"/>
      <c r="F75" s="112"/>
      <c r="G75" s="112"/>
      <c r="H75" s="112"/>
      <c r="I75" s="112"/>
      <c r="J75" s="115">
        <f t="shared" si="1"/>
        <v>0</v>
      </c>
    </row>
    <row r="76" spans="1:10" ht="15.75" customHeight="1">
      <c r="A76" s="46"/>
      <c r="B76" s="112"/>
      <c r="C76" s="112"/>
      <c r="D76" s="112"/>
      <c r="E76" s="112"/>
      <c r="F76" s="112"/>
      <c r="G76" s="112"/>
      <c r="H76" s="112"/>
      <c r="I76" s="112"/>
      <c r="J76" s="115">
        <f t="shared" si="1"/>
        <v>0</v>
      </c>
    </row>
    <row r="77" spans="1:10" ht="15.75" customHeight="1">
      <c r="A77" s="46"/>
      <c r="B77" s="112"/>
      <c r="C77" s="112"/>
      <c r="D77" s="112"/>
      <c r="E77" s="112"/>
      <c r="F77" s="112"/>
      <c r="G77" s="112"/>
      <c r="H77" s="112"/>
      <c r="I77" s="112"/>
      <c r="J77" s="115">
        <f t="shared" si="1"/>
        <v>0</v>
      </c>
    </row>
    <row r="78" spans="1:10" ht="15.75" customHeight="1">
      <c r="A78" s="46"/>
      <c r="B78" s="112"/>
      <c r="C78" s="112"/>
      <c r="D78" s="112"/>
      <c r="E78" s="112"/>
      <c r="F78" s="112"/>
      <c r="G78" s="112"/>
      <c r="H78" s="112"/>
      <c r="I78" s="112"/>
      <c r="J78" s="115">
        <f t="shared" si="1"/>
        <v>0</v>
      </c>
    </row>
    <row r="79" spans="1:10" ht="15.75" customHeight="1">
      <c r="A79" s="46"/>
      <c r="B79" s="112"/>
      <c r="C79" s="112"/>
      <c r="D79" s="112"/>
      <c r="E79" s="112"/>
      <c r="F79" s="112"/>
      <c r="G79" s="112"/>
      <c r="H79" s="112"/>
      <c r="I79" s="112"/>
      <c r="J79" s="115">
        <f t="shared" si="1"/>
        <v>0</v>
      </c>
    </row>
    <row r="80" spans="1:10" ht="15.75" customHeight="1">
      <c r="A80" s="46"/>
      <c r="B80" s="112"/>
      <c r="C80" s="112"/>
      <c r="D80" s="112"/>
      <c r="E80" s="112"/>
      <c r="F80" s="112"/>
      <c r="G80" s="112"/>
      <c r="H80" s="112"/>
      <c r="I80" s="112"/>
      <c r="J80" s="115">
        <f t="shared" si="1"/>
        <v>0</v>
      </c>
    </row>
    <row r="81" spans="1:10" ht="15.75" customHeight="1">
      <c r="A81" s="46"/>
      <c r="B81" s="112"/>
      <c r="C81" s="112"/>
      <c r="D81" s="112"/>
      <c r="E81" s="112"/>
      <c r="F81" s="112"/>
      <c r="G81" s="112"/>
      <c r="H81" s="112"/>
      <c r="I81" s="112"/>
      <c r="J81" s="115">
        <f t="shared" si="1"/>
        <v>0</v>
      </c>
    </row>
    <row r="82" spans="1:10" ht="15.75" customHeight="1">
      <c r="A82" s="46"/>
      <c r="B82" s="112"/>
      <c r="C82" s="112"/>
      <c r="D82" s="112"/>
      <c r="E82" s="112"/>
      <c r="F82" s="112"/>
      <c r="G82" s="112"/>
      <c r="H82" s="112"/>
      <c r="I82" s="112"/>
      <c r="J82" s="115">
        <f t="shared" si="1"/>
        <v>0</v>
      </c>
    </row>
    <row r="83" spans="1:10" ht="15.75" customHeight="1">
      <c r="A83" s="46"/>
      <c r="B83" s="112"/>
      <c r="C83" s="112"/>
      <c r="D83" s="112"/>
      <c r="E83" s="112"/>
      <c r="F83" s="112"/>
      <c r="G83" s="112"/>
      <c r="H83" s="112"/>
      <c r="I83" s="112"/>
      <c r="J83" s="115">
        <f t="shared" si="1"/>
        <v>0</v>
      </c>
    </row>
    <row r="84" spans="1:10" ht="15.75" customHeight="1">
      <c r="A84" s="46"/>
      <c r="B84" s="112"/>
      <c r="C84" s="112"/>
      <c r="D84" s="112"/>
      <c r="E84" s="112"/>
      <c r="F84" s="112"/>
      <c r="G84" s="112"/>
      <c r="H84" s="112"/>
      <c r="I84" s="112"/>
      <c r="J84" s="115">
        <f t="shared" si="1"/>
        <v>0</v>
      </c>
    </row>
    <row r="85" spans="1:10" ht="15.75" customHeight="1">
      <c r="A85" s="46"/>
      <c r="B85" s="112"/>
      <c r="C85" s="112"/>
      <c r="D85" s="112"/>
      <c r="E85" s="112"/>
      <c r="F85" s="112"/>
      <c r="G85" s="112"/>
      <c r="H85" s="112"/>
      <c r="I85" s="112"/>
      <c r="J85" s="115">
        <f t="shared" si="1"/>
        <v>0</v>
      </c>
    </row>
    <row r="86" spans="1:10" ht="15.75" customHeight="1">
      <c r="A86" s="41"/>
      <c r="J86" s="115" t="s">
        <v>573</v>
      </c>
    </row>
    <row r="87" spans="1:10" ht="15.75" customHeight="1">
      <c r="A87" s="41"/>
      <c r="J87" s="115" t="s">
        <v>573</v>
      </c>
    </row>
    <row r="88" spans="1:10" ht="15.75" customHeight="1">
      <c r="A88" s="41"/>
      <c r="J88" s="115" t="s">
        <v>573</v>
      </c>
    </row>
    <row r="89" spans="1:10" ht="15.75" customHeight="1">
      <c r="A89" s="41"/>
      <c r="J89" s="115" t="s">
        <v>573</v>
      </c>
    </row>
    <row r="90" spans="1:10" ht="15.75" customHeight="1">
      <c r="A90" s="41"/>
      <c r="J90" s="115" t="s">
        <v>573</v>
      </c>
    </row>
    <row r="91" spans="1:10" ht="15.75" customHeight="1">
      <c r="A91" s="41"/>
      <c r="J91" s="115" t="s">
        <v>573</v>
      </c>
    </row>
    <row r="92" spans="1:10" ht="15.75" customHeight="1">
      <c r="A92" s="41"/>
      <c r="J92" s="115" t="s">
        <v>573</v>
      </c>
    </row>
    <row r="93" spans="1:10" ht="15.75" customHeight="1">
      <c r="A93" s="41"/>
      <c r="J93" s="115" t="s">
        <v>573</v>
      </c>
    </row>
    <row r="94" spans="1:10" ht="15.75" customHeight="1">
      <c r="A94" s="41"/>
      <c r="J94" s="115" t="s">
        <v>573</v>
      </c>
    </row>
    <row r="95" spans="1:10" ht="15.75" customHeight="1">
      <c r="A95" s="41"/>
      <c r="J95" s="115" t="s">
        <v>573</v>
      </c>
    </row>
    <row r="96" spans="1:10" ht="15.75" customHeight="1">
      <c r="A96" s="41"/>
      <c r="J96" s="115" t="s">
        <v>573</v>
      </c>
    </row>
    <row r="97" spans="1:10" ht="15.75" customHeight="1">
      <c r="A97" s="41"/>
      <c r="J97" s="115" t="s">
        <v>573</v>
      </c>
    </row>
    <row r="98" spans="1:10" ht="15.75" customHeight="1">
      <c r="A98" s="41"/>
      <c r="J98" s="115" t="s">
        <v>573</v>
      </c>
    </row>
    <row r="99" spans="1:10" ht="15.75" customHeight="1">
      <c r="A99" s="46"/>
      <c r="J99" s="115" t="s">
        <v>573</v>
      </c>
    </row>
    <row r="100" spans="1:10" ht="15.75" customHeight="1">
      <c r="A100" s="46"/>
      <c r="J100" s="115" t="s">
        <v>573</v>
      </c>
    </row>
    <row r="101" spans="1:10" ht="15.75" customHeight="1">
      <c r="A101" s="46"/>
      <c r="J101" s="115" t="s">
        <v>573</v>
      </c>
    </row>
    <row r="102" spans="1:10" ht="15.75" customHeight="1">
      <c r="A102" s="41"/>
      <c r="J102" s="115" t="s">
        <v>573</v>
      </c>
    </row>
    <row r="103" spans="1:10" ht="15.75" customHeight="1">
      <c r="A103" s="41"/>
      <c r="J103" s="115" t="s">
        <v>573</v>
      </c>
    </row>
    <row r="104" spans="1:10" ht="15.75" customHeight="1">
      <c r="A104" s="41"/>
      <c r="J104" s="115" t="s">
        <v>573</v>
      </c>
    </row>
    <row r="105" spans="1:10" ht="15.75" customHeight="1">
      <c r="A105" s="41"/>
      <c r="J105" s="115" t="s">
        <v>573</v>
      </c>
    </row>
    <row r="106" spans="1:10" ht="15.75" customHeight="1">
      <c r="A106" s="41"/>
      <c r="J106" s="115" t="s">
        <v>573</v>
      </c>
    </row>
    <row r="107" spans="1:10" ht="15.75" customHeight="1">
      <c r="A107" s="41"/>
      <c r="J107" s="115" t="s">
        <v>573</v>
      </c>
    </row>
    <row r="108" spans="1:10" ht="15.75" customHeight="1">
      <c r="A108" s="41"/>
      <c r="J108" s="115" t="s">
        <v>573</v>
      </c>
    </row>
    <row r="109" spans="1:10" ht="15.75" customHeight="1">
      <c r="A109" s="41"/>
      <c r="J109" s="115" t="s">
        <v>573</v>
      </c>
    </row>
    <row r="110" spans="1:10" ht="15.75" customHeight="1">
      <c r="A110" s="41"/>
      <c r="J110" s="115" t="s">
        <v>573</v>
      </c>
    </row>
    <row r="111" spans="1:10" ht="15.75" customHeight="1">
      <c r="A111" s="41"/>
      <c r="J111" s="115" t="s">
        <v>573</v>
      </c>
    </row>
    <row r="112" spans="1:10" ht="15.75" customHeight="1">
      <c r="A112" s="41"/>
      <c r="J112" s="115" t="s">
        <v>573</v>
      </c>
    </row>
    <row r="113" spans="1:10" ht="15.75" customHeight="1">
      <c r="A113" s="41"/>
      <c r="J113" s="115" t="s">
        <v>573</v>
      </c>
    </row>
    <row r="114" spans="1:10" ht="15.75" customHeight="1">
      <c r="A114" s="41"/>
      <c r="J114" s="115" t="s">
        <v>573</v>
      </c>
    </row>
    <row r="115" spans="1:10" ht="15.75" customHeight="1">
      <c r="A115" s="41"/>
      <c r="J115" s="115" t="s">
        <v>573</v>
      </c>
    </row>
    <row r="116" spans="1:10" ht="15.75" customHeight="1">
      <c r="A116" s="41"/>
      <c r="J116" s="115" t="s">
        <v>573</v>
      </c>
    </row>
    <row r="117" spans="1:10" ht="15.75" customHeight="1">
      <c r="A117" s="41"/>
      <c r="J117" s="115" t="s">
        <v>573</v>
      </c>
    </row>
    <row r="118" spans="1:10" ht="15.75" customHeight="1">
      <c r="A118" s="46"/>
      <c r="J118" s="115" t="s">
        <v>573</v>
      </c>
    </row>
    <row r="119" spans="1:10" ht="15.75" customHeight="1">
      <c r="A119" s="46"/>
      <c r="J119" s="115" t="s">
        <v>573</v>
      </c>
    </row>
    <row r="120" spans="1:10" ht="15.75" customHeight="1">
      <c r="A120" s="46"/>
      <c r="J120" s="115" t="s">
        <v>573</v>
      </c>
    </row>
    <row r="121" spans="1:10" ht="15.75" customHeight="1">
      <c r="A121" s="46"/>
      <c r="J121" s="115" t="s">
        <v>573</v>
      </c>
    </row>
    <row r="122" spans="1:10" ht="15.75" customHeight="1">
      <c r="A122" s="46"/>
      <c r="J122" s="115" t="s">
        <v>573</v>
      </c>
    </row>
    <row r="123" spans="1:10" ht="15.75" customHeight="1">
      <c r="A123" s="46"/>
      <c r="J123" s="115" t="s">
        <v>573</v>
      </c>
    </row>
    <row r="124" spans="1:10" ht="15.75" customHeight="1">
      <c r="A124" s="46"/>
      <c r="J124" s="115" t="s">
        <v>573</v>
      </c>
    </row>
    <row r="125" spans="1:10" ht="15.75" customHeight="1">
      <c r="A125" s="46"/>
      <c r="J125" s="115" t="s">
        <v>573</v>
      </c>
    </row>
    <row r="126" spans="1:10" ht="15.75" customHeight="1">
      <c r="A126" s="46"/>
      <c r="J126" s="115" t="s">
        <v>573</v>
      </c>
    </row>
    <row r="127" spans="1:10" ht="15.75" customHeight="1">
      <c r="A127" s="46"/>
      <c r="J127" s="115" t="s">
        <v>573</v>
      </c>
    </row>
    <row r="128" spans="1:10" ht="15.75" customHeight="1">
      <c r="A128" s="46"/>
      <c r="J128" s="115" t="s">
        <v>573</v>
      </c>
    </row>
    <row r="129" spans="1:10" ht="15.75" customHeight="1">
      <c r="A129" s="46"/>
      <c r="J129" s="115" t="s">
        <v>573</v>
      </c>
    </row>
    <row r="130" spans="1:10" ht="15.75" customHeight="1">
      <c r="A130" s="46"/>
      <c r="J130" s="115" t="s">
        <v>573</v>
      </c>
    </row>
    <row r="131" spans="1:10" ht="15.75" customHeight="1">
      <c r="A131" s="46"/>
      <c r="J131" s="115" t="s">
        <v>573</v>
      </c>
    </row>
    <row r="132" spans="1:10" ht="15.75" customHeight="1">
      <c r="A132" s="41"/>
      <c r="J132" s="115" t="s">
        <v>573</v>
      </c>
    </row>
    <row r="133" spans="1:10" ht="15.75" customHeight="1">
      <c r="A133" s="41"/>
      <c r="J133" s="115" t="s">
        <v>573</v>
      </c>
    </row>
    <row r="134" spans="1:10" ht="15.75" customHeight="1">
      <c r="A134" s="41"/>
      <c r="J134" s="115" t="s">
        <v>573</v>
      </c>
    </row>
    <row r="135" spans="1:10" ht="15.75" customHeight="1">
      <c r="A135" s="41"/>
      <c r="J135" s="115" t="s">
        <v>573</v>
      </c>
    </row>
    <row r="136" spans="1:10" ht="15.75" customHeight="1">
      <c r="A136" s="41"/>
      <c r="J136" s="115" t="s">
        <v>573</v>
      </c>
    </row>
    <row r="137" spans="1:10" ht="15.75" customHeight="1">
      <c r="A137" s="41"/>
      <c r="J137" s="115" t="s">
        <v>573</v>
      </c>
    </row>
    <row r="138" spans="1:10" ht="15.75" customHeight="1">
      <c r="A138" s="41"/>
      <c r="J138" s="115" t="s">
        <v>573</v>
      </c>
    </row>
    <row r="139" spans="1:10" ht="15.75" customHeight="1">
      <c r="A139" s="41"/>
      <c r="J139" s="115" t="s">
        <v>573</v>
      </c>
    </row>
    <row r="140" spans="1:10" ht="15.75" customHeight="1">
      <c r="A140" s="41"/>
      <c r="J140" s="115" t="s">
        <v>573</v>
      </c>
    </row>
    <row r="141" spans="1:10" ht="15.75" customHeight="1">
      <c r="A141" s="41"/>
      <c r="J141" s="115" t="s">
        <v>573</v>
      </c>
    </row>
    <row r="142" spans="1:10" ht="15.75" customHeight="1">
      <c r="A142" s="41"/>
      <c r="J142" s="115" t="s">
        <v>573</v>
      </c>
    </row>
    <row r="143" spans="1:10" ht="15.75" customHeight="1">
      <c r="A143" s="41"/>
      <c r="J143" s="115" t="s">
        <v>573</v>
      </c>
    </row>
    <row r="144" spans="1:10" ht="15.75" customHeight="1">
      <c r="A144" s="41"/>
      <c r="J144" s="115" t="s">
        <v>573</v>
      </c>
    </row>
    <row r="145" spans="1:10" ht="15.75" customHeight="1">
      <c r="A145" s="41"/>
      <c r="J145" s="115" t="s">
        <v>573</v>
      </c>
    </row>
    <row r="146" spans="1:10" ht="15.75" customHeight="1">
      <c r="A146" s="41"/>
      <c r="J146" s="115" t="s">
        <v>573</v>
      </c>
    </row>
    <row r="147" spans="1:10" ht="15.75" customHeight="1">
      <c r="A147" s="46"/>
      <c r="J147" s="115" t="s">
        <v>573</v>
      </c>
    </row>
    <row r="148" spans="1:10" ht="15.75" customHeight="1">
      <c r="A148" s="46"/>
      <c r="J148" s="115" t="s">
        <v>573</v>
      </c>
    </row>
    <row r="149" spans="1:10" ht="15.75" customHeight="1">
      <c r="A149" s="46"/>
      <c r="J149" s="115" t="s">
        <v>573</v>
      </c>
    </row>
    <row r="150" spans="1:10" ht="15.75" customHeight="1">
      <c r="A150" s="46"/>
      <c r="J150" s="115" t="s">
        <v>573</v>
      </c>
    </row>
    <row r="151" spans="1:10" ht="15.75" customHeight="1">
      <c r="A151" s="46"/>
      <c r="J151" s="115" t="s">
        <v>573</v>
      </c>
    </row>
    <row r="152" spans="1:10" ht="15.75" customHeight="1">
      <c r="A152" s="46"/>
      <c r="J152" s="115" t="s">
        <v>573</v>
      </c>
    </row>
    <row r="153" spans="1:10" ht="15.75" customHeight="1">
      <c r="A153" s="41"/>
      <c r="J153" s="115" t="s">
        <v>573</v>
      </c>
    </row>
    <row r="154" spans="1:10" ht="15.75" customHeight="1">
      <c r="A154" s="41"/>
      <c r="J154" s="115" t="s">
        <v>573</v>
      </c>
    </row>
    <row r="155" spans="1:10" ht="15.75" customHeight="1">
      <c r="A155" s="41"/>
      <c r="J155" s="115" t="s">
        <v>573</v>
      </c>
    </row>
    <row r="156" spans="1:10" ht="15.75" customHeight="1">
      <c r="A156" s="41"/>
      <c r="J156" s="115" t="s">
        <v>573</v>
      </c>
    </row>
    <row r="157" spans="1:10" ht="15.75" customHeight="1">
      <c r="A157" s="41"/>
      <c r="J157" s="115" t="s">
        <v>573</v>
      </c>
    </row>
    <row r="158" spans="1:10" ht="15.75" customHeight="1">
      <c r="A158" s="41"/>
      <c r="J158" s="115" t="s">
        <v>573</v>
      </c>
    </row>
    <row r="159" spans="1:10" ht="15.75" customHeight="1">
      <c r="A159" s="41"/>
      <c r="J159" s="115" t="s">
        <v>573</v>
      </c>
    </row>
    <row r="160" spans="1:10" ht="15.75" customHeight="1">
      <c r="A160" s="46"/>
      <c r="J160" s="115" t="s">
        <v>573</v>
      </c>
    </row>
    <row r="161" spans="1:10" ht="15.75" customHeight="1">
      <c r="A161" s="41"/>
      <c r="J161" s="115" t="s">
        <v>573</v>
      </c>
    </row>
    <row r="162" spans="1:10" ht="15.75" customHeight="1">
      <c r="A162" s="46"/>
      <c r="J162" s="115" t="s">
        <v>573</v>
      </c>
    </row>
    <row r="163" spans="1:10" ht="15.75" customHeight="1">
      <c r="A163" s="41"/>
      <c r="J163" s="115" t="s">
        <v>573</v>
      </c>
    </row>
    <row r="164" spans="1:10" ht="15.75" customHeight="1">
      <c r="A164" s="41"/>
      <c r="J164" s="115" t="s">
        <v>573</v>
      </c>
    </row>
    <row r="165" spans="1:10" ht="15.75" customHeight="1">
      <c r="A165" s="41"/>
      <c r="J165" s="115" t="s">
        <v>573</v>
      </c>
    </row>
    <row r="166" spans="1:10" ht="15.75" customHeight="1">
      <c r="A166" s="41"/>
      <c r="J166" s="115" t="s">
        <v>573</v>
      </c>
    </row>
    <row r="167" spans="1:10" ht="15.75" customHeight="1">
      <c r="A167" s="41"/>
      <c r="J167" s="115" t="s">
        <v>573</v>
      </c>
    </row>
  </sheetData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J182"/>
  <sheetViews>
    <sheetView workbookViewId="0">
      <pane ySplit="1" topLeftCell="A157" activePane="bottomLeft" state="frozen"/>
      <selection pane="bottomLeft" activeCell="J182" sqref="J182"/>
    </sheetView>
  </sheetViews>
  <sheetFormatPr defaultColWidth="14.42578125" defaultRowHeight="15" customHeight="1"/>
  <cols>
    <col min="1" max="1" width="43.7109375" customWidth="1"/>
    <col min="2" max="9" width="15.140625" customWidth="1"/>
    <col min="10" max="10" width="21.7109375" customWidth="1"/>
  </cols>
  <sheetData>
    <row r="1" spans="1:10" ht="60">
      <c r="A1" s="109" t="s">
        <v>951</v>
      </c>
      <c r="B1" s="110" t="s">
        <v>968</v>
      </c>
      <c r="C1" s="110" t="s">
        <v>969</v>
      </c>
      <c r="D1" s="110" t="s">
        <v>970</v>
      </c>
      <c r="E1" s="110" t="s">
        <v>971</v>
      </c>
      <c r="F1" s="110" t="s">
        <v>972</v>
      </c>
      <c r="G1" s="110" t="s">
        <v>973</v>
      </c>
      <c r="H1" s="110" t="s">
        <v>974</v>
      </c>
      <c r="I1" s="110" t="s">
        <v>975</v>
      </c>
      <c r="J1" s="114" t="s">
        <v>960</v>
      </c>
    </row>
    <row r="2" spans="1:10" ht="15.75">
      <c r="A2" s="46"/>
      <c r="B2" s="112"/>
      <c r="C2" s="112"/>
      <c r="D2" s="112"/>
      <c r="E2" s="112"/>
      <c r="F2" s="112"/>
      <c r="G2" s="112"/>
      <c r="H2" s="112"/>
      <c r="I2" s="112"/>
      <c r="J2" s="113" t="e">
        <f t="shared" ref="J2:J26" si="0">((H2+D2)/(H2+B2+F2-E2-G2))</f>
        <v>#DIV/0!</v>
      </c>
    </row>
    <row r="3" spans="1:10" ht="15.75">
      <c r="A3" s="46"/>
      <c r="B3" s="112"/>
      <c r="C3" s="112"/>
      <c r="D3" s="112"/>
      <c r="E3" s="112"/>
      <c r="F3" s="112"/>
      <c r="G3" s="112"/>
      <c r="H3" s="112"/>
      <c r="I3" s="112"/>
      <c r="J3" s="113" t="e">
        <f t="shared" si="0"/>
        <v>#DIV/0!</v>
      </c>
    </row>
    <row r="4" spans="1:10" ht="15.75">
      <c r="A4" s="46"/>
      <c r="B4" s="112"/>
      <c r="C4" s="112"/>
      <c r="D4" s="112"/>
      <c r="E4" s="112"/>
      <c r="F4" s="112"/>
      <c r="G4" s="112"/>
      <c r="H4" s="112"/>
      <c r="I4" s="112"/>
      <c r="J4" s="113" t="e">
        <f t="shared" si="0"/>
        <v>#DIV/0!</v>
      </c>
    </row>
    <row r="5" spans="1:10" ht="15.75">
      <c r="A5" s="46"/>
      <c r="B5" s="112"/>
      <c r="C5" s="112"/>
      <c r="D5" s="112"/>
      <c r="E5" s="112"/>
      <c r="F5" s="112"/>
      <c r="G5" s="112"/>
      <c r="H5" s="112"/>
      <c r="I5" s="112"/>
      <c r="J5" s="113" t="e">
        <f t="shared" si="0"/>
        <v>#DIV/0!</v>
      </c>
    </row>
    <row r="6" spans="1:10" ht="15.75">
      <c r="A6" s="46"/>
      <c r="B6" s="112"/>
      <c r="C6" s="112"/>
      <c r="D6" s="112"/>
      <c r="E6" s="112"/>
      <c r="F6" s="112"/>
      <c r="G6" s="112"/>
      <c r="H6" s="112"/>
      <c r="I6" s="112"/>
      <c r="J6" s="113" t="e">
        <f t="shared" si="0"/>
        <v>#DIV/0!</v>
      </c>
    </row>
    <row r="7" spans="1:10" ht="15.75">
      <c r="A7" s="46"/>
      <c r="B7" s="112"/>
      <c r="C7" s="112"/>
      <c r="D7" s="112"/>
      <c r="E7" s="112"/>
      <c r="F7" s="112"/>
      <c r="G7" s="112"/>
      <c r="H7" s="112"/>
      <c r="I7" s="112"/>
      <c r="J7" s="113" t="e">
        <f t="shared" si="0"/>
        <v>#DIV/0!</v>
      </c>
    </row>
    <row r="8" spans="1:10" ht="15.75">
      <c r="A8" s="46"/>
      <c r="B8" s="112"/>
      <c r="C8" s="112"/>
      <c r="D8" s="112"/>
      <c r="E8" s="112"/>
      <c r="F8" s="112"/>
      <c r="G8" s="112"/>
      <c r="H8" s="112"/>
      <c r="I8" s="112"/>
      <c r="J8" s="113" t="e">
        <f t="shared" si="0"/>
        <v>#DIV/0!</v>
      </c>
    </row>
    <row r="9" spans="1:10" ht="15.75">
      <c r="A9" s="46"/>
      <c r="B9" s="112"/>
      <c r="C9" s="112"/>
      <c r="D9" s="112"/>
      <c r="E9" s="112"/>
      <c r="F9" s="112"/>
      <c r="G9" s="112"/>
      <c r="H9" s="112"/>
      <c r="I9" s="112"/>
      <c r="J9" s="113" t="e">
        <f t="shared" si="0"/>
        <v>#DIV/0!</v>
      </c>
    </row>
    <row r="10" spans="1:10" ht="15.75">
      <c r="A10" s="46"/>
      <c r="B10" s="112"/>
      <c r="C10" s="112"/>
      <c r="D10" s="112"/>
      <c r="E10" s="112"/>
      <c r="F10" s="112"/>
      <c r="G10" s="112"/>
      <c r="H10" s="112"/>
      <c r="I10" s="112"/>
      <c r="J10" s="113" t="e">
        <f t="shared" si="0"/>
        <v>#DIV/0!</v>
      </c>
    </row>
    <row r="11" spans="1:10" ht="15.75">
      <c r="A11" s="46"/>
      <c r="B11" s="112"/>
      <c r="C11" s="112"/>
      <c r="D11" s="112"/>
      <c r="E11" s="112"/>
      <c r="F11" s="112"/>
      <c r="G11" s="112"/>
      <c r="H11" s="112"/>
      <c r="I11" s="112"/>
      <c r="J11" s="113" t="e">
        <f t="shared" si="0"/>
        <v>#DIV/0!</v>
      </c>
    </row>
    <row r="12" spans="1:10" ht="15.75">
      <c r="A12" s="46"/>
      <c r="B12" s="112"/>
      <c r="C12" s="112"/>
      <c r="D12" s="112"/>
      <c r="E12" s="112"/>
      <c r="F12" s="112"/>
      <c r="G12" s="112"/>
      <c r="H12" s="112"/>
      <c r="I12" s="112"/>
      <c r="J12" s="113" t="e">
        <f t="shared" si="0"/>
        <v>#DIV/0!</v>
      </c>
    </row>
    <row r="13" spans="1:10" ht="15.75">
      <c r="A13" s="46"/>
      <c r="B13" s="112"/>
      <c r="C13" s="112"/>
      <c r="D13" s="112"/>
      <c r="E13" s="112"/>
      <c r="F13" s="112"/>
      <c r="G13" s="112"/>
      <c r="H13" s="112"/>
      <c r="I13" s="112"/>
      <c r="J13" s="113" t="e">
        <f t="shared" si="0"/>
        <v>#DIV/0!</v>
      </c>
    </row>
    <row r="14" spans="1:10" ht="15.75">
      <c r="A14" s="46"/>
      <c r="B14" s="112"/>
      <c r="C14" s="112"/>
      <c r="D14" s="112"/>
      <c r="E14" s="112"/>
      <c r="F14" s="112"/>
      <c r="G14" s="112"/>
      <c r="H14" s="112"/>
      <c r="I14" s="112"/>
      <c r="J14" s="113" t="e">
        <f t="shared" si="0"/>
        <v>#DIV/0!</v>
      </c>
    </row>
    <row r="15" spans="1:10" ht="15.75">
      <c r="A15" s="46"/>
      <c r="B15" s="112"/>
      <c r="C15" s="112"/>
      <c r="D15" s="112"/>
      <c r="E15" s="112"/>
      <c r="F15" s="112"/>
      <c r="G15" s="112"/>
      <c r="H15" s="112"/>
      <c r="I15" s="112"/>
      <c r="J15" s="113" t="e">
        <f t="shared" si="0"/>
        <v>#DIV/0!</v>
      </c>
    </row>
    <row r="16" spans="1:10" ht="15.75">
      <c r="A16" s="46"/>
      <c r="B16" s="112"/>
      <c r="C16" s="112"/>
      <c r="D16" s="112"/>
      <c r="E16" s="112"/>
      <c r="F16" s="112"/>
      <c r="G16" s="112"/>
      <c r="H16" s="112"/>
      <c r="I16" s="112"/>
      <c r="J16" s="113" t="e">
        <f t="shared" si="0"/>
        <v>#DIV/0!</v>
      </c>
    </row>
    <row r="17" spans="1:10" ht="15.75">
      <c r="A17" s="46"/>
      <c r="B17" s="112"/>
      <c r="C17" s="112"/>
      <c r="D17" s="112"/>
      <c r="E17" s="112"/>
      <c r="F17" s="112"/>
      <c r="G17" s="112"/>
      <c r="H17" s="112"/>
      <c r="I17" s="112"/>
      <c r="J17" s="113" t="e">
        <f t="shared" si="0"/>
        <v>#DIV/0!</v>
      </c>
    </row>
    <row r="18" spans="1:10" ht="15.75">
      <c r="A18" s="46"/>
      <c r="B18" s="112"/>
      <c r="C18" s="112"/>
      <c r="D18" s="112"/>
      <c r="E18" s="112"/>
      <c r="F18" s="112"/>
      <c r="G18" s="112"/>
      <c r="H18" s="112"/>
      <c r="I18" s="112"/>
      <c r="J18" s="113" t="e">
        <f t="shared" si="0"/>
        <v>#DIV/0!</v>
      </c>
    </row>
    <row r="19" spans="1:10" ht="15.75">
      <c r="A19" s="46"/>
      <c r="B19" s="112"/>
      <c r="C19" s="112"/>
      <c r="D19" s="112"/>
      <c r="E19" s="112"/>
      <c r="F19" s="112"/>
      <c r="G19" s="112"/>
      <c r="H19" s="112"/>
      <c r="I19" s="112"/>
      <c r="J19" s="113" t="e">
        <f t="shared" si="0"/>
        <v>#DIV/0!</v>
      </c>
    </row>
    <row r="20" spans="1:10" ht="15.75">
      <c r="A20" s="46"/>
      <c r="B20" s="112"/>
      <c r="C20" s="112"/>
      <c r="D20" s="112"/>
      <c r="E20" s="112"/>
      <c r="F20" s="112"/>
      <c r="G20" s="112"/>
      <c r="H20" s="112"/>
      <c r="I20" s="112"/>
      <c r="J20" s="113" t="e">
        <f t="shared" si="0"/>
        <v>#DIV/0!</v>
      </c>
    </row>
    <row r="21" spans="1:10" ht="15.75" customHeight="1">
      <c r="A21" s="46"/>
      <c r="B21" s="112"/>
      <c r="C21" s="112"/>
      <c r="D21" s="112"/>
      <c r="E21" s="112"/>
      <c r="F21" s="112"/>
      <c r="G21" s="112"/>
      <c r="H21" s="112"/>
      <c r="I21" s="112"/>
      <c r="J21" s="113" t="e">
        <f t="shared" si="0"/>
        <v>#DIV/0!</v>
      </c>
    </row>
    <row r="22" spans="1:10" ht="15.75" customHeight="1">
      <c r="A22" s="46"/>
      <c r="B22" s="112"/>
      <c r="C22" s="112"/>
      <c r="D22" s="112"/>
      <c r="E22" s="112"/>
      <c r="F22" s="112"/>
      <c r="G22" s="112"/>
      <c r="H22" s="112"/>
      <c r="I22" s="112"/>
      <c r="J22" s="113" t="e">
        <f t="shared" si="0"/>
        <v>#DIV/0!</v>
      </c>
    </row>
    <row r="23" spans="1:10" ht="15.75" customHeight="1">
      <c r="A23" s="46"/>
      <c r="B23" s="112"/>
      <c r="C23" s="112"/>
      <c r="D23" s="112"/>
      <c r="E23" s="112"/>
      <c r="F23" s="112"/>
      <c r="G23" s="112"/>
      <c r="H23" s="112"/>
      <c r="I23" s="112"/>
      <c r="J23" s="113" t="e">
        <f t="shared" si="0"/>
        <v>#DIV/0!</v>
      </c>
    </row>
    <row r="24" spans="1:10" ht="15.75" customHeight="1">
      <c r="A24" s="46"/>
      <c r="B24" s="112"/>
      <c r="C24" s="112"/>
      <c r="D24" s="112"/>
      <c r="E24" s="112"/>
      <c r="F24" s="112"/>
      <c r="G24" s="112"/>
      <c r="H24" s="112"/>
      <c r="I24" s="112"/>
      <c r="J24" s="113" t="e">
        <f t="shared" si="0"/>
        <v>#DIV/0!</v>
      </c>
    </row>
    <row r="25" spans="1:10" ht="15.75" customHeight="1">
      <c r="A25" s="46"/>
      <c r="B25" s="112"/>
      <c r="C25" s="112"/>
      <c r="D25" s="112"/>
      <c r="E25" s="112"/>
      <c r="F25" s="112"/>
      <c r="G25" s="112"/>
      <c r="H25" s="112"/>
      <c r="I25" s="112"/>
      <c r="J25" s="113" t="e">
        <f t="shared" si="0"/>
        <v>#DIV/0!</v>
      </c>
    </row>
    <row r="26" spans="1:10" ht="15.75" customHeight="1">
      <c r="A26" s="46"/>
      <c r="B26" s="112"/>
      <c r="C26" s="112"/>
      <c r="D26" s="112"/>
      <c r="E26" s="112"/>
      <c r="F26" s="112"/>
      <c r="G26" s="112"/>
      <c r="H26" s="112"/>
      <c r="I26" s="112"/>
      <c r="J26" s="113" t="e">
        <f t="shared" si="0"/>
        <v>#DIV/0!</v>
      </c>
    </row>
    <row r="27" spans="1:10" ht="15.75" customHeight="1">
      <c r="A27" s="46"/>
      <c r="B27" s="112"/>
      <c r="C27" s="112"/>
      <c r="D27" s="112"/>
      <c r="E27" s="112"/>
      <c r="F27" s="112"/>
      <c r="G27" s="112"/>
      <c r="H27" s="112"/>
      <c r="I27" s="112"/>
      <c r="J27" s="116">
        <v>1</v>
      </c>
    </row>
    <row r="28" spans="1:10" ht="15.75" customHeight="1">
      <c r="A28" s="46"/>
      <c r="B28" s="112"/>
      <c r="C28" s="112"/>
      <c r="D28" s="112"/>
      <c r="E28" s="112"/>
      <c r="F28" s="112"/>
      <c r="G28" s="112"/>
      <c r="H28" s="112"/>
      <c r="I28" s="112"/>
      <c r="J28" s="113" t="e">
        <f t="shared" ref="J28:J47" si="1">((H28+D28)/(H28+B28+F28-E28-G28))</f>
        <v>#DIV/0!</v>
      </c>
    </row>
    <row r="29" spans="1:10" ht="15.75" customHeight="1">
      <c r="A29" s="46"/>
      <c r="B29" s="112"/>
      <c r="C29" s="112"/>
      <c r="D29" s="112"/>
      <c r="E29" s="112"/>
      <c r="F29" s="112"/>
      <c r="G29" s="112"/>
      <c r="H29" s="112"/>
      <c r="I29" s="112"/>
      <c r="J29" s="113" t="e">
        <f t="shared" si="1"/>
        <v>#DIV/0!</v>
      </c>
    </row>
    <row r="30" spans="1:10" ht="15.75" customHeight="1">
      <c r="A30" s="46"/>
      <c r="B30" s="112"/>
      <c r="C30" s="112"/>
      <c r="D30" s="112"/>
      <c r="E30" s="112"/>
      <c r="F30" s="112"/>
      <c r="G30" s="112"/>
      <c r="H30" s="112"/>
      <c r="I30" s="112"/>
      <c r="J30" s="113" t="e">
        <f t="shared" si="1"/>
        <v>#DIV/0!</v>
      </c>
    </row>
    <row r="31" spans="1:10" ht="15.75" customHeight="1">
      <c r="A31" s="46"/>
      <c r="B31" s="112"/>
      <c r="C31" s="112"/>
      <c r="D31" s="112"/>
      <c r="E31" s="112"/>
      <c r="F31" s="112"/>
      <c r="G31" s="112"/>
      <c r="H31" s="112"/>
      <c r="I31" s="112"/>
      <c r="J31" s="113" t="e">
        <f t="shared" si="1"/>
        <v>#DIV/0!</v>
      </c>
    </row>
    <row r="32" spans="1:10" ht="15.75" customHeight="1">
      <c r="A32" s="46"/>
      <c r="B32" s="112"/>
      <c r="C32" s="112"/>
      <c r="D32" s="112"/>
      <c r="E32" s="112"/>
      <c r="F32" s="112"/>
      <c r="G32" s="112"/>
      <c r="H32" s="112"/>
      <c r="I32" s="112"/>
      <c r="J32" s="113" t="e">
        <f t="shared" si="1"/>
        <v>#DIV/0!</v>
      </c>
    </row>
    <row r="33" spans="1:10" ht="15.75" customHeight="1">
      <c r="A33" s="46"/>
      <c r="B33" s="112"/>
      <c r="C33" s="112"/>
      <c r="D33" s="112"/>
      <c r="E33" s="112"/>
      <c r="F33" s="112"/>
      <c r="G33" s="112"/>
      <c r="H33" s="112"/>
      <c r="I33" s="112"/>
      <c r="J33" s="113" t="e">
        <f t="shared" si="1"/>
        <v>#DIV/0!</v>
      </c>
    </row>
    <row r="34" spans="1:10" ht="15.75" customHeight="1">
      <c r="A34" s="46"/>
      <c r="B34" s="112"/>
      <c r="C34" s="112"/>
      <c r="D34" s="112"/>
      <c r="E34" s="112"/>
      <c r="F34" s="112"/>
      <c r="G34" s="112"/>
      <c r="H34" s="112"/>
      <c r="I34" s="112"/>
      <c r="J34" s="113" t="e">
        <f t="shared" si="1"/>
        <v>#DIV/0!</v>
      </c>
    </row>
    <row r="35" spans="1:10" ht="15.75" customHeight="1">
      <c r="A35" s="46"/>
      <c r="B35" s="112"/>
      <c r="C35" s="112"/>
      <c r="D35" s="112"/>
      <c r="E35" s="112"/>
      <c r="F35" s="112"/>
      <c r="G35" s="112"/>
      <c r="H35" s="112"/>
      <c r="I35" s="112"/>
      <c r="J35" s="113" t="e">
        <f t="shared" si="1"/>
        <v>#DIV/0!</v>
      </c>
    </row>
    <row r="36" spans="1:10" ht="15.75" customHeight="1">
      <c r="A36" s="46"/>
      <c r="B36" s="112"/>
      <c r="C36" s="112"/>
      <c r="D36" s="112"/>
      <c r="E36" s="112"/>
      <c r="F36" s="112"/>
      <c r="G36" s="112"/>
      <c r="H36" s="112"/>
      <c r="I36" s="112"/>
      <c r="J36" s="113" t="e">
        <f t="shared" si="1"/>
        <v>#DIV/0!</v>
      </c>
    </row>
    <row r="37" spans="1:10" ht="15.75" customHeight="1">
      <c r="A37" s="46"/>
      <c r="B37" s="112"/>
      <c r="C37" s="112"/>
      <c r="D37" s="112"/>
      <c r="E37" s="112"/>
      <c r="F37" s="112"/>
      <c r="G37" s="112"/>
      <c r="H37" s="112"/>
      <c r="I37" s="112"/>
      <c r="J37" s="113" t="e">
        <f t="shared" si="1"/>
        <v>#DIV/0!</v>
      </c>
    </row>
    <row r="38" spans="1:10" ht="15.75" customHeight="1">
      <c r="A38" s="46"/>
      <c r="B38" s="112"/>
      <c r="C38" s="112"/>
      <c r="D38" s="112"/>
      <c r="E38" s="112"/>
      <c r="F38" s="112"/>
      <c r="G38" s="112"/>
      <c r="H38" s="112"/>
      <c r="I38" s="112"/>
      <c r="J38" s="113" t="e">
        <f t="shared" si="1"/>
        <v>#DIV/0!</v>
      </c>
    </row>
    <row r="39" spans="1:10" ht="15.75" customHeight="1">
      <c r="A39" s="46"/>
      <c r="B39" s="112"/>
      <c r="C39" s="112"/>
      <c r="D39" s="112"/>
      <c r="E39" s="112"/>
      <c r="F39" s="112"/>
      <c r="G39" s="112"/>
      <c r="H39" s="112"/>
      <c r="I39" s="112"/>
      <c r="J39" s="113" t="e">
        <f t="shared" si="1"/>
        <v>#DIV/0!</v>
      </c>
    </row>
    <row r="40" spans="1:10" ht="15.75" customHeight="1">
      <c r="A40" s="46"/>
      <c r="B40" s="112"/>
      <c r="C40" s="112"/>
      <c r="D40" s="112"/>
      <c r="E40" s="112"/>
      <c r="F40" s="112"/>
      <c r="G40" s="112"/>
      <c r="H40" s="112"/>
      <c r="I40" s="112"/>
      <c r="J40" s="113" t="e">
        <f t="shared" si="1"/>
        <v>#DIV/0!</v>
      </c>
    </row>
    <row r="41" spans="1:10" ht="15.75" customHeight="1">
      <c r="A41" s="46"/>
      <c r="B41" s="112"/>
      <c r="C41" s="112"/>
      <c r="D41" s="112"/>
      <c r="E41" s="112"/>
      <c r="F41" s="112"/>
      <c r="G41" s="112"/>
      <c r="H41" s="112"/>
      <c r="I41" s="112"/>
      <c r="J41" s="113" t="e">
        <f t="shared" si="1"/>
        <v>#DIV/0!</v>
      </c>
    </row>
    <row r="42" spans="1:10" ht="15.75" customHeight="1">
      <c r="A42" s="46"/>
      <c r="B42" s="112"/>
      <c r="C42" s="112"/>
      <c r="D42" s="112"/>
      <c r="E42" s="112"/>
      <c r="F42" s="112"/>
      <c r="G42" s="112"/>
      <c r="H42" s="112"/>
      <c r="I42" s="112"/>
      <c r="J42" s="113" t="e">
        <f t="shared" si="1"/>
        <v>#DIV/0!</v>
      </c>
    </row>
    <row r="43" spans="1:10" ht="15.75" customHeight="1">
      <c r="A43" s="46"/>
      <c r="B43" s="112"/>
      <c r="C43" s="112"/>
      <c r="D43" s="112"/>
      <c r="E43" s="112"/>
      <c r="F43" s="112"/>
      <c r="G43" s="112"/>
      <c r="H43" s="112"/>
      <c r="I43" s="112"/>
      <c r="J43" s="113" t="e">
        <f t="shared" si="1"/>
        <v>#DIV/0!</v>
      </c>
    </row>
    <row r="44" spans="1:10" ht="15.75" customHeight="1">
      <c r="A44" s="46"/>
      <c r="B44" s="112"/>
      <c r="C44" s="112"/>
      <c r="D44" s="112"/>
      <c r="E44" s="112"/>
      <c r="F44" s="112"/>
      <c r="G44" s="112"/>
      <c r="H44" s="112"/>
      <c r="I44" s="112"/>
      <c r="J44" s="113" t="e">
        <f t="shared" si="1"/>
        <v>#DIV/0!</v>
      </c>
    </row>
    <row r="45" spans="1:10" ht="15.75" customHeight="1">
      <c r="A45" s="46"/>
      <c r="B45" s="112"/>
      <c r="C45" s="112"/>
      <c r="D45" s="112"/>
      <c r="E45" s="112"/>
      <c r="F45" s="112"/>
      <c r="G45" s="112"/>
      <c r="H45" s="112"/>
      <c r="I45" s="112"/>
      <c r="J45" s="113" t="e">
        <f t="shared" si="1"/>
        <v>#DIV/0!</v>
      </c>
    </row>
    <row r="46" spans="1:10" ht="15.75" customHeight="1">
      <c r="A46" s="46"/>
      <c r="B46" s="112"/>
      <c r="C46" s="112"/>
      <c r="D46" s="112"/>
      <c r="E46" s="112"/>
      <c r="F46" s="112"/>
      <c r="G46" s="112"/>
      <c r="H46" s="112"/>
      <c r="I46" s="112"/>
      <c r="J46" s="113" t="e">
        <f t="shared" si="1"/>
        <v>#DIV/0!</v>
      </c>
    </row>
    <row r="47" spans="1:10" ht="15.75" customHeight="1">
      <c r="A47" s="46"/>
      <c r="B47" s="112"/>
      <c r="C47" s="112"/>
      <c r="D47" s="112"/>
      <c r="E47" s="112"/>
      <c r="F47" s="112"/>
      <c r="G47" s="112"/>
      <c r="H47" s="112"/>
      <c r="I47" s="112"/>
      <c r="J47" s="113" t="e">
        <f t="shared" si="1"/>
        <v>#DIV/0!</v>
      </c>
    </row>
    <row r="48" spans="1:10" ht="15.75" customHeight="1">
      <c r="A48" s="46"/>
      <c r="B48" s="112"/>
      <c r="C48" s="112"/>
      <c r="D48" s="112"/>
      <c r="E48" s="112"/>
      <c r="F48" s="112"/>
      <c r="G48" s="112"/>
      <c r="H48" s="112"/>
      <c r="I48" s="112"/>
      <c r="J48" s="116">
        <v>1</v>
      </c>
    </row>
    <row r="49" spans="1:10" ht="15.75" customHeight="1">
      <c r="A49" s="46"/>
      <c r="B49" s="112"/>
      <c r="C49" s="112"/>
      <c r="D49" s="112"/>
      <c r="E49" s="112"/>
      <c r="F49" s="112"/>
      <c r="G49" s="112"/>
      <c r="H49" s="112"/>
      <c r="I49" s="112"/>
      <c r="J49" s="113" t="e">
        <f t="shared" ref="J49:J76" si="2">((H49+D49)/(H49+B49+F49-E49-G49))</f>
        <v>#DIV/0!</v>
      </c>
    </row>
    <row r="50" spans="1:10" ht="15.75" customHeight="1">
      <c r="A50" s="46"/>
      <c r="B50" s="112"/>
      <c r="C50" s="112"/>
      <c r="D50" s="112"/>
      <c r="E50" s="112"/>
      <c r="F50" s="112"/>
      <c r="G50" s="112"/>
      <c r="H50" s="112"/>
      <c r="I50" s="112"/>
      <c r="J50" s="113" t="e">
        <f t="shared" si="2"/>
        <v>#DIV/0!</v>
      </c>
    </row>
    <row r="51" spans="1:10" ht="15.75" customHeight="1">
      <c r="A51" s="46"/>
      <c r="B51" s="112"/>
      <c r="C51" s="112"/>
      <c r="D51" s="112"/>
      <c r="E51" s="112"/>
      <c r="F51" s="112"/>
      <c r="G51" s="112"/>
      <c r="H51" s="112"/>
      <c r="I51" s="112"/>
      <c r="J51" s="113" t="e">
        <f t="shared" si="2"/>
        <v>#DIV/0!</v>
      </c>
    </row>
    <row r="52" spans="1:10" ht="15.75" customHeight="1">
      <c r="A52" s="46"/>
      <c r="B52" s="112"/>
      <c r="C52" s="112"/>
      <c r="D52" s="112"/>
      <c r="E52" s="112"/>
      <c r="F52" s="112"/>
      <c r="G52" s="112"/>
      <c r="H52" s="112"/>
      <c r="I52" s="112"/>
      <c r="J52" s="113" t="e">
        <f t="shared" si="2"/>
        <v>#DIV/0!</v>
      </c>
    </row>
    <row r="53" spans="1:10" ht="15.75" customHeight="1">
      <c r="A53" s="46"/>
      <c r="B53" s="112"/>
      <c r="C53" s="112"/>
      <c r="D53" s="112"/>
      <c r="E53" s="112"/>
      <c r="F53" s="112"/>
      <c r="G53" s="112"/>
      <c r="H53" s="112"/>
      <c r="I53" s="112"/>
      <c r="J53" s="113" t="e">
        <f t="shared" si="2"/>
        <v>#DIV/0!</v>
      </c>
    </row>
    <row r="54" spans="1:10" ht="15.75" customHeight="1">
      <c r="A54" s="46"/>
      <c r="B54" s="112"/>
      <c r="C54" s="112"/>
      <c r="D54" s="112"/>
      <c r="E54" s="112"/>
      <c r="F54" s="112"/>
      <c r="G54" s="112"/>
      <c r="H54" s="112"/>
      <c r="I54" s="112"/>
      <c r="J54" s="113" t="e">
        <f t="shared" si="2"/>
        <v>#DIV/0!</v>
      </c>
    </row>
    <row r="55" spans="1:10" ht="15.75" customHeight="1">
      <c r="A55" s="46"/>
      <c r="B55" s="112"/>
      <c r="C55" s="112"/>
      <c r="D55" s="112"/>
      <c r="E55" s="112"/>
      <c r="F55" s="112"/>
      <c r="G55" s="112"/>
      <c r="H55" s="112"/>
      <c r="I55" s="112"/>
      <c r="J55" s="113" t="e">
        <f t="shared" si="2"/>
        <v>#DIV/0!</v>
      </c>
    </row>
    <row r="56" spans="1:10" ht="15.75" customHeight="1">
      <c r="A56" s="46"/>
      <c r="B56" s="112"/>
      <c r="C56" s="112"/>
      <c r="D56" s="112"/>
      <c r="E56" s="112"/>
      <c r="F56" s="112"/>
      <c r="G56" s="112"/>
      <c r="H56" s="112"/>
      <c r="I56" s="112"/>
      <c r="J56" s="113" t="e">
        <f t="shared" si="2"/>
        <v>#DIV/0!</v>
      </c>
    </row>
    <row r="57" spans="1:10" ht="15.75" customHeight="1">
      <c r="A57" s="46"/>
      <c r="B57" s="112"/>
      <c r="C57" s="112"/>
      <c r="D57" s="112"/>
      <c r="E57" s="112"/>
      <c r="F57" s="112"/>
      <c r="G57" s="112"/>
      <c r="H57" s="112"/>
      <c r="I57" s="112"/>
      <c r="J57" s="113" t="e">
        <f t="shared" si="2"/>
        <v>#DIV/0!</v>
      </c>
    </row>
    <row r="58" spans="1:10" ht="15.75" customHeight="1">
      <c r="A58" s="46"/>
      <c r="B58" s="112"/>
      <c r="C58" s="112"/>
      <c r="D58" s="112"/>
      <c r="E58" s="112"/>
      <c r="F58" s="112"/>
      <c r="G58" s="112"/>
      <c r="H58" s="112"/>
      <c r="I58" s="112"/>
      <c r="J58" s="113" t="e">
        <f t="shared" si="2"/>
        <v>#DIV/0!</v>
      </c>
    </row>
    <row r="59" spans="1:10" ht="15.75" customHeight="1">
      <c r="A59" s="46"/>
      <c r="B59" s="112"/>
      <c r="C59" s="112"/>
      <c r="D59" s="112"/>
      <c r="E59" s="112"/>
      <c r="F59" s="112"/>
      <c r="G59" s="112"/>
      <c r="H59" s="112"/>
      <c r="I59" s="112"/>
      <c r="J59" s="113" t="e">
        <f t="shared" si="2"/>
        <v>#DIV/0!</v>
      </c>
    </row>
    <row r="60" spans="1:10" ht="15.75" customHeight="1">
      <c r="A60" s="46"/>
      <c r="B60" s="112"/>
      <c r="C60" s="112"/>
      <c r="D60" s="112"/>
      <c r="E60" s="112"/>
      <c r="F60" s="112"/>
      <c r="G60" s="112"/>
      <c r="H60" s="112"/>
      <c r="I60" s="112"/>
      <c r="J60" s="113" t="e">
        <f t="shared" si="2"/>
        <v>#DIV/0!</v>
      </c>
    </row>
    <row r="61" spans="1:10" ht="15.75" customHeight="1">
      <c r="A61" s="46"/>
      <c r="B61" s="112"/>
      <c r="C61" s="112"/>
      <c r="D61" s="112"/>
      <c r="E61" s="112"/>
      <c r="F61" s="112"/>
      <c r="G61" s="112"/>
      <c r="H61" s="112"/>
      <c r="I61" s="112"/>
      <c r="J61" s="113" t="e">
        <f t="shared" si="2"/>
        <v>#DIV/0!</v>
      </c>
    </row>
    <row r="62" spans="1:10" ht="15.75" customHeight="1">
      <c r="A62" s="46"/>
      <c r="B62" s="112"/>
      <c r="C62" s="112"/>
      <c r="D62" s="112"/>
      <c r="E62" s="112"/>
      <c r="F62" s="112"/>
      <c r="G62" s="112"/>
      <c r="H62" s="112"/>
      <c r="I62" s="112"/>
      <c r="J62" s="113" t="e">
        <f t="shared" si="2"/>
        <v>#DIV/0!</v>
      </c>
    </row>
    <row r="63" spans="1:10" ht="15.75" customHeight="1">
      <c r="A63" s="46"/>
      <c r="B63" s="112"/>
      <c r="C63" s="112"/>
      <c r="D63" s="112"/>
      <c r="E63" s="112"/>
      <c r="F63" s="112"/>
      <c r="G63" s="112"/>
      <c r="H63" s="112"/>
      <c r="I63" s="112"/>
      <c r="J63" s="113" t="e">
        <f t="shared" si="2"/>
        <v>#DIV/0!</v>
      </c>
    </row>
    <row r="64" spans="1:10" ht="15.75" customHeight="1">
      <c r="A64" s="46"/>
      <c r="B64" s="112"/>
      <c r="C64" s="112"/>
      <c r="D64" s="112"/>
      <c r="E64" s="112"/>
      <c r="F64" s="112"/>
      <c r="G64" s="112"/>
      <c r="H64" s="112"/>
      <c r="I64" s="112"/>
      <c r="J64" s="113" t="e">
        <f t="shared" si="2"/>
        <v>#DIV/0!</v>
      </c>
    </row>
    <row r="65" spans="1:10" ht="15.75" customHeight="1">
      <c r="A65" s="46"/>
      <c r="B65" s="112"/>
      <c r="C65" s="112"/>
      <c r="D65" s="112"/>
      <c r="E65" s="112"/>
      <c r="F65" s="112"/>
      <c r="G65" s="112"/>
      <c r="H65" s="112"/>
      <c r="I65" s="112"/>
      <c r="J65" s="113" t="e">
        <f t="shared" si="2"/>
        <v>#DIV/0!</v>
      </c>
    </row>
    <row r="66" spans="1:10" ht="15.75" customHeight="1">
      <c r="A66" s="46"/>
      <c r="B66" s="112"/>
      <c r="C66" s="112"/>
      <c r="D66" s="112"/>
      <c r="E66" s="112"/>
      <c r="F66" s="112"/>
      <c r="G66" s="112"/>
      <c r="H66" s="112"/>
      <c r="I66" s="112"/>
      <c r="J66" s="113" t="e">
        <f t="shared" si="2"/>
        <v>#DIV/0!</v>
      </c>
    </row>
    <row r="67" spans="1:10" ht="15.75" customHeight="1">
      <c r="A67" s="46"/>
      <c r="B67" s="112"/>
      <c r="C67" s="112"/>
      <c r="D67" s="112"/>
      <c r="E67" s="112"/>
      <c r="F67" s="112"/>
      <c r="G67" s="112"/>
      <c r="H67" s="112"/>
      <c r="I67" s="112"/>
      <c r="J67" s="113" t="e">
        <f t="shared" si="2"/>
        <v>#DIV/0!</v>
      </c>
    </row>
    <row r="68" spans="1:10" ht="15.75" customHeight="1">
      <c r="A68" s="46"/>
      <c r="B68" s="112"/>
      <c r="C68" s="112"/>
      <c r="D68" s="112"/>
      <c r="E68" s="112"/>
      <c r="F68" s="112"/>
      <c r="G68" s="112"/>
      <c r="H68" s="112"/>
      <c r="I68" s="112"/>
      <c r="J68" s="113" t="e">
        <f t="shared" si="2"/>
        <v>#DIV/0!</v>
      </c>
    </row>
    <row r="69" spans="1:10" ht="15.75" customHeight="1">
      <c r="A69" s="46"/>
      <c r="B69" s="112"/>
      <c r="C69" s="112"/>
      <c r="D69" s="112"/>
      <c r="E69" s="112"/>
      <c r="F69" s="112"/>
      <c r="G69" s="112"/>
      <c r="H69" s="112"/>
      <c r="I69" s="112"/>
      <c r="J69" s="113" t="e">
        <f t="shared" si="2"/>
        <v>#DIV/0!</v>
      </c>
    </row>
    <row r="70" spans="1:10" ht="15.75" customHeight="1">
      <c r="A70" s="46"/>
      <c r="B70" s="112"/>
      <c r="C70" s="112"/>
      <c r="D70" s="112"/>
      <c r="E70" s="112"/>
      <c r="F70" s="112"/>
      <c r="G70" s="112"/>
      <c r="H70" s="112"/>
      <c r="I70" s="112"/>
      <c r="J70" s="113" t="e">
        <f t="shared" si="2"/>
        <v>#DIV/0!</v>
      </c>
    </row>
    <row r="71" spans="1:10" ht="15.75" customHeight="1">
      <c r="A71" s="46"/>
      <c r="B71" s="112"/>
      <c r="C71" s="112"/>
      <c r="D71" s="112"/>
      <c r="E71" s="112"/>
      <c r="F71" s="112"/>
      <c r="G71" s="112"/>
      <c r="H71" s="112"/>
      <c r="I71" s="112"/>
      <c r="J71" s="113" t="e">
        <f t="shared" si="2"/>
        <v>#DIV/0!</v>
      </c>
    </row>
    <row r="72" spans="1:10" ht="15.75" customHeight="1">
      <c r="A72" s="46"/>
      <c r="B72" s="112"/>
      <c r="C72" s="112"/>
      <c r="D72" s="112"/>
      <c r="E72" s="112"/>
      <c r="F72" s="112"/>
      <c r="G72" s="112"/>
      <c r="H72" s="112"/>
      <c r="I72" s="112"/>
      <c r="J72" s="113" t="e">
        <f t="shared" si="2"/>
        <v>#DIV/0!</v>
      </c>
    </row>
    <row r="73" spans="1:10" ht="15.75" customHeight="1">
      <c r="A73" s="46"/>
      <c r="B73" s="112"/>
      <c r="C73" s="112"/>
      <c r="D73" s="112"/>
      <c r="E73" s="112"/>
      <c r="F73" s="112"/>
      <c r="G73" s="112"/>
      <c r="H73" s="112"/>
      <c r="I73" s="112"/>
      <c r="J73" s="113" t="e">
        <f t="shared" si="2"/>
        <v>#DIV/0!</v>
      </c>
    </row>
    <row r="74" spans="1:10" ht="15.75" customHeight="1">
      <c r="A74" s="46"/>
      <c r="B74" s="112"/>
      <c r="C74" s="112"/>
      <c r="D74" s="112"/>
      <c r="E74" s="112"/>
      <c r="F74" s="112"/>
      <c r="G74" s="112"/>
      <c r="H74" s="112"/>
      <c r="I74" s="112"/>
      <c r="J74" s="113" t="e">
        <f t="shared" si="2"/>
        <v>#DIV/0!</v>
      </c>
    </row>
    <row r="75" spans="1:10" ht="15.75" customHeight="1">
      <c r="A75" s="46"/>
      <c r="B75" s="112"/>
      <c r="C75" s="112"/>
      <c r="D75" s="112"/>
      <c r="E75" s="112"/>
      <c r="F75" s="112"/>
      <c r="G75" s="112"/>
      <c r="H75" s="112"/>
      <c r="I75" s="112"/>
      <c r="J75" s="113" t="e">
        <f t="shared" si="2"/>
        <v>#DIV/0!</v>
      </c>
    </row>
    <row r="76" spans="1:10" ht="15.75" customHeight="1">
      <c r="A76" s="46"/>
      <c r="B76" s="112"/>
      <c r="C76" s="112"/>
      <c r="D76" s="112"/>
      <c r="E76" s="112"/>
      <c r="F76" s="112"/>
      <c r="G76" s="112"/>
      <c r="H76" s="112"/>
      <c r="I76" s="112"/>
      <c r="J76" s="113" t="e">
        <f t="shared" si="2"/>
        <v>#DIV/0!</v>
      </c>
    </row>
    <row r="77" spans="1:10" ht="15.75" customHeight="1">
      <c r="A77" s="46"/>
      <c r="B77" s="112"/>
      <c r="C77" s="112"/>
      <c r="D77" s="112"/>
      <c r="E77" s="112"/>
      <c r="F77" s="112"/>
      <c r="G77" s="112"/>
      <c r="H77" s="112"/>
      <c r="I77" s="112"/>
      <c r="J77" s="113" t="s">
        <v>573</v>
      </c>
    </row>
    <row r="78" spans="1:10" ht="15.75" customHeight="1">
      <c r="A78" s="46"/>
      <c r="B78" s="112"/>
      <c r="C78" s="112"/>
      <c r="D78" s="112"/>
      <c r="E78" s="112"/>
      <c r="F78" s="112"/>
      <c r="G78" s="112"/>
      <c r="H78" s="112"/>
      <c r="I78" s="112"/>
      <c r="J78" s="113" t="e">
        <f t="shared" ref="J78:J89" si="3">((H78+D78)/(H78+B78+F78-E78-G78))</f>
        <v>#DIV/0!</v>
      </c>
    </row>
    <row r="79" spans="1:10" ht="15.75" customHeight="1">
      <c r="A79" s="46"/>
      <c r="B79" s="112"/>
      <c r="C79" s="112"/>
      <c r="D79" s="112"/>
      <c r="E79" s="112"/>
      <c r="F79" s="112"/>
      <c r="G79" s="112"/>
      <c r="H79" s="112"/>
      <c r="I79" s="112"/>
      <c r="J79" s="113" t="e">
        <f t="shared" si="3"/>
        <v>#DIV/0!</v>
      </c>
    </row>
    <row r="80" spans="1:10" ht="15.75" customHeight="1">
      <c r="A80" s="46"/>
      <c r="B80" s="112"/>
      <c r="C80" s="112"/>
      <c r="D80" s="112"/>
      <c r="E80" s="112"/>
      <c r="F80" s="112"/>
      <c r="G80" s="112"/>
      <c r="H80" s="112"/>
      <c r="I80" s="112"/>
      <c r="J80" s="113" t="e">
        <f t="shared" si="3"/>
        <v>#DIV/0!</v>
      </c>
    </row>
    <row r="81" spans="1:10" ht="15.75" customHeight="1">
      <c r="A81" s="46"/>
      <c r="B81" s="112"/>
      <c r="C81" s="112"/>
      <c r="D81" s="112"/>
      <c r="E81" s="112"/>
      <c r="F81" s="112"/>
      <c r="G81" s="112"/>
      <c r="H81" s="112"/>
      <c r="I81" s="112"/>
      <c r="J81" s="113" t="e">
        <f t="shared" si="3"/>
        <v>#DIV/0!</v>
      </c>
    </row>
    <row r="82" spans="1:10" ht="15.75" customHeight="1">
      <c r="A82" s="46"/>
      <c r="B82" s="112"/>
      <c r="C82" s="112"/>
      <c r="D82" s="112"/>
      <c r="E82" s="112"/>
      <c r="F82" s="112"/>
      <c r="G82" s="112"/>
      <c r="H82" s="112"/>
      <c r="I82" s="112"/>
      <c r="J82" s="113" t="e">
        <f t="shared" si="3"/>
        <v>#DIV/0!</v>
      </c>
    </row>
    <row r="83" spans="1:10" ht="15.75" customHeight="1">
      <c r="A83" s="46"/>
      <c r="B83" s="112"/>
      <c r="C83" s="112"/>
      <c r="D83" s="112"/>
      <c r="E83" s="112"/>
      <c r="F83" s="112"/>
      <c r="G83" s="112"/>
      <c r="H83" s="112"/>
      <c r="I83" s="112"/>
      <c r="J83" s="113" t="e">
        <f t="shared" si="3"/>
        <v>#DIV/0!</v>
      </c>
    </row>
    <row r="84" spans="1:10" ht="15.75" customHeight="1">
      <c r="A84" s="46"/>
      <c r="B84" s="112"/>
      <c r="C84" s="112"/>
      <c r="D84" s="112"/>
      <c r="E84" s="112"/>
      <c r="F84" s="112"/>
      <c r="G84" s="112"/>
      <c r="H84" s="112"/>
      <c r="I84" s="112"/>
      <c r="J84" s="113" t="e">
        <f t="shared" si="3"/>
        <v>#DIV/0!</v>
      </c>
    </row>
    <row r="85" spans="1:10" ht="15.75" customHeight="1">
      <c r="A85" s="46"/>
      <c r="B85" s="112"/>
      <c r="C85" s="112"/>
      <c r="D85" s="112"/>
      <c r="E85" s="112"/>
      <c r="F85" s="112"/>
      <c r="G85" s="112"/>
      <c r="H85" s="112"/>
      <c r="I85" s="112"/>
      <c r="J85" s="113" t="e">
        <f t="shared" si="3"/>
        <v>#DIV/0!</v>
      </c>
    </row>
    <row r="86" spans="1:10" ht="15.75" customHeight="1">
      <c r="A86" s="46"/>
      <c r="B86" s="112"/>
      <c r="C86" s="112"/>
      <c r="D86" s="112"/>
      <c r="E86" s="112"/>
      <c r="F86" s="112"/>
      <c r="G86" s="112"/>
      <c r="H86" s="112"/>
      <c r="I86" s="112"/>
      <c r="J86" s="113" t="e">
        <f t="shared" si="3"/>
        <v>#DIV/0!</v>
      </c>
    </row>
    <row r="87" spans="1:10" ht="15.75" customHeight="1">
      <c r="A87" s="46"/>
      <c r="B87" s="112"/>
      <c r="C87" s="112"/>
      <c r="D87" s="112"/>
      <c r="E87" s="112"/>
      <c r="F87" s="112"/>
      <c r="G87" s="112"/>
      <c r="H87" s="112"/>
      <c r="I87" s="112"/>
      <c r="J87" s="113" t="e">
        <f t="shared" si="3"/>
        <v>#DIV/0!</v>
      </c>
    </row>
    <row r="88" spans="1:10" ht="15.75" customHeight="1">
      <c r="A88" s="46"/>
      <c r="B88" s="112"/>
      <c r="C88" s="112"/>
      <c r="D88" s="112"/>
      <c r="E88" s="112"/>
      <c r="F88" s="112"/>
      <c r="G88" s="112"/>
      <c r="H88" s="112"/>
      <c r="I88" s="112"/>
      <c r="J88" s="113" t="e">
        <f t="shared" si="3"/>
        <v>#DIV/0!</v>
      </c>
    </row>
    <row r="89" spans="1:10" ht="15.75" customHeight="1">
      <c r="A89" s="46"/>
      <c r="B89" s="112"/>
      <c r="C89" s="112"/>
      <c r="D89" s="112"/>
      <c r="E89" s="112"/>
      <c r="F89" s="112"/>
      <c r="G89" s="112"/>
      <c r="H89" s="112"/>
      <c r="I89" s="112"/>
      <c r="J89" s="113" t="e">
        <f t="shared" si="3"/>
        <v>#DIV/0!</v>
      </c>
    </row>
    <row r="90" spans="1:10" ht="15.75" customHeight="1">
      <c r="A90" s="46"/>
      <c r="B90" s="112"/>
      <c r="C90" s="112"/>
      <c r="D90" s="112"/>
      <c r="E90" s="112"/>
      <c r="F90" s="112"/>
      <c r="G90" s="112"/>
      <c r="H90" s="112"/>
      <c r="I90" s="112"/>
      <c r="J90" s="116">
        <v>1</v>
      </c>
    </row>
    <row r="91" spans="1:10" ht="15.75" customHeight="1">
      <c r="A91" s="46"/>
      <c r="B91" s="112"/>
      <c r="C91" s="112"/>
      <c r="D91" s="112"/>
      <c r="E91" s="112"/>
      <c r="F91" s="112"/>
      <c r="G91" s="112"/>
      <c r="H91" s="112"/>
      <c r="I91" s="112"/>
      <c r="J91" s="113" t="e">
        <f t="shared" ref="J91:J94" si="4">((H91+D91)/(H91+B91+F91-E91-G91))</f>
        <v>#DIV/0!</v>
      </c>
    </row>
    <row r="92" spans="1:10" ht="15.75" customHeight="1">
      <c r="A92" s="46"/>
      <c r="B92" s="112"/>
      <c r="C92" s="112"/>
      <c r="D92" s="112"/>
      <c r="E92" s="112"/>
      <c r="F92" s="112"/>
      <c r="G92" s="112"/>
      <c r="H92" s="112"/>
      <c r="I92" s="112"/>
      <c r="J92" s="113" t="e">
        <f t="shared" si="4"/>
        <v>#DIV/0!</v>
      </c>
    </row>
    <row r="93" spans="1:10" ht="15.75" customHeight="1">
      <c r="A93" s="46"/>
      <c r="B93" s="112"/>
      <c r="C93" s="112"/>
      <c r="D93" s="112"/>
      <c r="E93" s="112"/>
      <c r="F93" s="112"/>
      <c r="G93" s="112"/>
      <c r="H93" s="112"/>
      <c r="I93" s="112"/>
      <c r="J93" s="113" t="e">
        <f t="shared" si="4"/>
        <v>#DIV/0!</v>
      </c>
    </row>
    <row r="94" spans="1:10" ht="15.75" customHeight="1">
      <c r="A94" s="46"/>
      <c r="B94" s="112"/>
      <c r="C94" s="112"/>
      <c r="D94" s="112"/>
      <c r="E94" s="112"/>
      <c r="F94" s="112"/>
      <c r="G94" s="112"/>
      <c r="H94" s="112"/>
      <c r="I94" s="112"/>
      <c r="J94" s="113" t="e">
        <f t="shared" si="4"/>
        <v>#DIV/0!</v>
      </c>
    </row>
    <row r="95" spans="1:10" ht="15.75" customHeight="1">
      <c r="A95" s="46"/>
      <c r="B95" s="112"/>
      <c r="C95" s="112"/>
      <c r="D95" s="112"/>
      <c r="E95" s="112"/>
      <c r="F95" s="112"/>
      <c r="G95" s="112"/>
      <c r="H95" s="112"/>
      <c r="I95" s="112"/>
      <c r="J95" s="116">
        <v>1</v>
      </c>
    </row>
    <row r="96" spans="1:10" ht="15.75" customHeight="1">
      <c r="A96" s="46"/>
      <c r="B96" s="112"/>
      <c r="C96" s="112"/>
      <c r="D96" s="112"/>
      <c r="E96" s="112"/>
      <c r="F96" s="112"/>
      <c r="G96" s="112"/>
      <c r="H96" s="112"/>
      <c r="I96" s="112"/>
      <c r="J96" s="113" t="e">
        <f t="shared" ref="J96:J112" si="5">((H96+D96)/(H96+B96+F96-E96-G96))</f>
        <v>#DIV/0!</v>
      </c>
    </row>
    <row r="97" spans="1:10" ht="15.75" customHeight="1">
      <c r="A97" s="46"/>
      <c r="B97" s="112"/>
      <c r="C97" s="112"/>
      <c r="D97" s="112"/>
      <c r="E97" s="112"/>
      <c r="F97" s="112"/>
      <c r="G97" s="112"/>
      <c r="H97" s="112"/>
      <c r="I97" s="112"/>
      <c r="J97" s="113" t="e">
        <f t="shared" si="5"/>
        <v>#DIV/0!</v>
      </c>
    </row>
    <row r="98" spans="1:10" ht="15.75" customHeight="1">
      <c r="A98" s="46"/>
      <c r="B98" s="112"/>
      <c r="C98" s="112"/>
      <c r="D98" s="112"/>
      <c r="E98" s="112"/>
      <c r="F98" s="112"/>
      <c r="G98" s="112"/>
      <c r="H98" s="112"/>
      <c r="I98" s="112"/>
      <c r="J98" s="113" t="e">
        <f t="shared" si="5"/>
        <v>#DIV/0!</v>
      </c>
    </row>
    <row r="99" spans="1:10" ht="15.75" customHeight="1">
      <c r="A99" s="46"/>
      <c r="B99" s="112"/>
      <c r="C99" s="112"/>
      <c r="D99" s="112"/>
      <c r="E99" s="112"/>
      <c r="F99" s="112"/>
      <c r="G99" s="112"/>
      <c r="H99" s="112"/>
      <c r="I99" s="112"/>
      <c r="J99" s="113" t="e">
        <f t="shared" si="5"/>
        <v>#DIV/0!</v>
      </c>
    </row>
    <row r="100" spans="1:10" ht="15.75" customHeight="1">
      <c r="A100" s="46"/>
      <c r="B100" s="112"/>
      <c r="C100" s="112"/>
      <c r="D100" s="112"/>
      <c r="E100" s="112"/>
      <c r="F100" s="112"/>
      <c r="G100" s="112"/>
      <c r="H100" s="112"/>
      <c r="I100" s="112"/>
      <c r="J100" s="113" t="e">
        <f t="shared" si="5"/>
        <v>#DIV/0!</v>
      </c>
    </row>
    <row r="101" spans="1:10" ht="15.75" customHeight="1">
      <c r="A101" s="46"/>
      <c r="B101" s="112"/>
      <c r="C101" s="112"/>
      <c r="D101" s="112"/>
      <c r="E101" s="112"/>
      <c r="F101" s="112"/>
      <c r="G101" s="112"/>
      <c r="H101" s="112"/>
      <c r="I101" s="112"/>
      <c r="J101" s="113" t="e">
        <f t="shared" si="5"/>
        <v>#DIV/0!</v>
      </c>
    </row>
    <row r="102" spans="1:10" ht="15.75" customHeight="1">
      <c r="A102" s="46"/>
      <c r="B102" s="112"/>
      <c r="C102" s="112"/>
      <c r="D102" s="112"/>
      <c r="E102" s="112"/>
      <c r="F102" s="112"/>
      <c r="G102" s="112"/>
      <c r="H102" s="112"/>
      <c r="I102" s="112"/>
      <c r="J102" s="113" t="e">
        <f t="shared" si="5"/>
        <v>#DIV/0!</v>
      </c>
    </row>
    <row r="103" spans="1:10" ht="15.75" customHeight="1">
      <c r="A103" s="46"/>
      <c r="B103" s="112"/>
      <c r="C103" s="112"/>
      <c r="D103" s="112"/>
      <c r="E103" s="112"/>
      <c r="F103" s="112"/>
      <c r="G103" s="112"/>
      <c r="H103" s="112"/>
      <c r="I103" s="112"/>
      <c r="J103" s="113" t="e">
        <f t="shared" si="5"/>
        <v>#DIV/0!</v>
      </c>
    </row>
    <row r="104" spans="1:10" ht="15.75" customHeight="1">
      <c r="A104" s="46"/>
      <c r="B104" s="112"/>
      <c r="C104" s="112"/>
      <c r="D104" s="112"/>
      <c r="E104" s="112"/>
      <c r="F104" s="112"/>
      <c r="G104" s="112"/>
      <c r="H104" s="112"/>
      <c r="I104" s="112"/>
      <c r="J104" s="113" t="e">
        <f t="shared" si="5"/>
        <v>#DIV/0!</v>
      </c>
    </row>
    <row r="105" spans="1:10" ht="15.75" customHeight="1">
      <c r="A105" s="46"/>
      <c r="B105" s="112"/>
      <c r="C105" s="112"/>
      <c r="D105" s="112"/>
      <c r="E105" s="112"/>
      <c r="F105" s="112"/>
      <c r="G105" s="112"/>
      <c r="H105" s="112"/>
      <c r="I105" s="112"/>
      <c r="J105" s="113" t="e">
        <f t="shared" si="5"/>
        <v>#DIV/0!</v>
      </c>
    </row>
    <row r="106" spans="1:10" ht="15.75" customHeight="1">
      <c r="A106" s="46"/>
      <c r="B106" s="112"/>
      <c r="C106" s="112"/>
      <c r="D106" s="112"/>
      <c r="E106" s="112"/>
      <c r="F106" s="112"/>
      <c r="G106" s="112"/>
      <c r="H106" s="112"/>
      <c r="I106" s="112"/>
      <c r="J106" s="113" t="e">
        <f t="shared" si="5"/>
        <v>#DIV/0!</v>
      </c>
    </row>
    <row r="107" spans="1:10" ht="15.75" customHeight="1">
      <c r="A107" s="46"/>
      <c r="B107" s="112"/>
      <c r="C107" s="112"/>
      <c r="D107" s="112"/>
      <c r="E107" s="112"/>
      <c r="F107" s="112"/>
      <c r="G107" s="112"/>
      <c r="H107" s="112"/>
      <c r="I107" s="112"/>
      <c r="J107" s="113" t="e">
        <f t="shared" si="5"/>
        <v>#DIV/0!</v>
      </c>
    </row>
    <row r="108" spans="1:10" ht="15.75" customHeight="1">
      <c r="A108" s="46"/>
      <c r="B108" s="112"/>
      <c r="C108" s="112"/>
      <c r="D108" s="112"/>
      <c r="E108" s="112"/>
      <c r="F108" s="112"/>
      <c r="G108" s="112"/>
      <c r="H108" s="112"/>
      <c r="I108" s="112"/>
      <c r="J108" s="113" t="e">
        <f t="shared" si="5"/>
        <v>#DIV/0!</v>
      </c>
    </row>
    <row r="109" spans="1:10" ht="15.75" customHeight="1">
      <c r="A109" s="46"/>
      <c r="B109" s="112"/>
      <c r="C109" s="112"/>
      <c r="D109" s="112"/>
      <c r="E109" s="112"/>
      <c r="F109" s="112"/>
      <c r="G109" s="112"/>
      <c r="H109" s="112"/>
      <c r="I109" s="112"/>
      <c r="J109" s="113" t="e">
        <f t="shared" si="5"/>
        <v>#DIV/0!</v>
      </c>
    </row>
    <row r="110" spans="1:10" ht="15.75" customHeight="1">
      <c r="A110" s="46"/>
      <c r="B110" s="112"/>
      <c r="C110" s="112"/>
      <c r="D110" s="112"/>
      <c r="E110" s="112"/>
      <c r="F110" s="112"/>
      <c r="G110" s="112"/>
      <c r="H110" s="112"/>
      <c r="I110" s="112"/>
      <c r="J110" s="113" t="e">
        <f t="shared" si="5"/>
        <v>#DIV/0!</v>
      </c>
    </row>
    <row r="111" spans="1:10" ht="15.75" customHeight="1">
      <c r="A111" s="46"/>
      <c r="B111" s="112"/>
      <c r="C111" s="112"/>
      <c r="D111" s="112"/>
      <c r="E111" s="112"/>
      <c r="F111" s="112"/>
      <c r="G111" s="112"/>
      <c r="H111" s="112"/>
      <c r="I111" s="112"/>
      <c r="J111" s="113" t="e">
        <f t="shared" si="5"/>
        <v>#DIV/0!</v>
      </c>
    </row>
    <row r="112" spans="1:10" ht="15.75" customHeight="1">
      <c r="A112" s="46"/>
      <c r="B112" s="112"/>
      <c r="C112" s="112"/>
      <c r="D112" s="112"/>
      <c r="E112" s="112"/>
      <c r="F112" s="112"/>
      <c r="G112" s="112"/>
      <c r="H112" s="112"/>
      <c r="I112" s="112"/>
      <c r="J112" s="113" t="e">
        <f t="shared" si="5"/>
        <v>#DIV/0!</v>
      </c>
    </row>
    <row r="113" spans="1:10" ht="15.75" customHeight="1">
      <c r="A113" s="46"/>
      <c r="B113" s="112"/>
      <c r="C113" s="112"/>
      <c r="D113" s="112"/>
      <c r="E113" s="112"/>
      <c r="F113" s="112"/>
      <c r="G113" s="112"/>
      <c r="H113" s="112"/>
      <c r="I113" s="112"/>
      <c r="J113" s="113" t="s">
        <v>573</v>
      </c>
    </row>
    <row r="114" spans="1:10" ht="15.75" customHeight="1">
      <c r="A114" s="46"/>
      <c r="B114" s="112"/>
      <c r="C114" s="112"/>
      <c r="D114" s="112"/>
      <c r="E114" s="112"/>
      <c r="F114" s="112"/>
      <c r="G114" s="112"/>
      <c r="H114" s="112"/>
      <c r="I114" s="112"/>
      <c r="J114" s="113" t="e">
        <f t="shared" ref="J114:J176" si="6">((H114+D114)/(H114+B114+F114-E114-G114))</f>
        <v>#DIV/0!</v>
      </c>
    </row>
    <row r="115" spans="1:10" ht="15.75" customHeight="1">
      <c r="A115" s="46"/>
      <c r="B115" s="112"/>
      <c r="C115" s="112"/>
      <c r="D115" s="112"/>
      <c r="E115" s="112"/>
      <c r="F115" s="112"/>
      <c r="G115" s="112"/>
      <c r="H115" s="112"/>
      <c r="I115" s="112"/>
      <c r="J115" s="113" t="e">
        <f t="shared" si="6"/>
        <v>#DIV/0!</v>
      </c>
    </row>
    <row r="116" spans="1:10" ht="15.75" customHeight="1">
      <c r="A116" s="46"/>
      <c r="B116" s="112"/>
      <c r="C116" s="112"/>
      <c r="D116" s="112"/>
      <c r="E116" s="112"/>
      <c r="F116" s="112"/>
      <c r="G116" s="112"/>
      <c r="H116" s="112"/>
      <c r="I116" s="112"/>
      <c r="J116" s="113" t="e">
        <f t="shared" si="6"/>
        <v>#DIV/0!</v>
      </c>
    </row>
    <row r="117" spans="1:10" ht="15.75" customHeight="1">
      <c r="A117" s="46"/>
      <c r="B117" s="112"/>
      <c r="C117" s="112"/>
      <c r="D117" s="112"/>
      <c r="E117" s="112"/>
      <c r="F117" s="112"/>
      <c r="G117" s="112"/>
      <c r="H117" s="112"/>
      <c r="I117" s="112"/>
      <c r="J117" s="113" t="e">
        <f t="shared" si="6"/>
        <v>#DIV/0!</v>
      </c>
    </row>
    <row r="118" spans="1:10" ht="15.75" customHeight="1">
      <c r="A118" s="46"/>
      <c r="B118" s="112"/>
      <c r="C118" s="112"/>
      <c r="D118" s="112"/>
      <c r="E118" s="112"/>
      <c r="F118" s="112"/>
      <c r="G118" s="112"/>
      <c r="H118" s="112"/>
      <c r="I118" s="112"/>
      <c r="J118" s="113" t="e">
        <f t="shared" si="6"/>
        <v>#DIV/0!</v>
      </c>
    </row>
    <row r="119" spans="1:10" ht="15.75" customHeight="1">
      <c r="A119" s="46"/>
      <c r="B119" s="112"/>
      <c r="C119" s="112"/>
      <c r="D119" s="112"/>
      <c r="E119" s="112"/>
      <c r="F119" s="112"/>
      <c r="G119" s="112"/>
      <c r="H119" s="112"/>
      <c r="I119" s="112"/>
      <c r="J119" s="113" t="e">
        <f t="shared" si="6"/>
        <v>#DIV/0!</v>
      </c>
    </row>
    <row r="120" spans="1:10" ht="15.75" customHeight="1">
      <c r="A120" s="46"/>
      <c r="B120" s="112"/>
      <c r="C120" s="112"/>
      <c r="D120" s="112"/>
      <c r="E120" s="112"/>
      <c r="F120" s="112"/>
      <c r="G120" s="112"/>
      <c r="H120" s="112"/>
      <c r="I120" s="112"/>
      <c r="J120" s="113" t="e">
        <f t="shared" si="6"/>
        <v>#DIV/0!</v>
      </c>
    </row>
    <row r="121" spans="1:10" ht="15.75" customHeight="1">
      <c r="A121" s="46"/>
      <c r="B121" s="112"/>
      <c r="C121" s="112"/>
      <c r="D121" s="112"/>
      <c r="E121" s="112"/>
      <c r="F121" s="112"/>
      <c r="G121" s="112"/>
      <c r="H121" s="112"/>
      <c r="I121" s="112"/>
      <c r="J121" s="113" t="e">
        <f t="shared" si="6"/>
        <v>#DIV/0!</v>
      </c>
    </row>
    <row r="122" spans="1:10" ht="15.75" customHeight="1">
      <c r="A122" s="46"/>
      <c r="B122" s="112"/>
      <c r="C122" s="112"/>
      <c r="D122" s="112"/>
      <c r="E122" s="112"/>
      <c r="F122" s="112"/>
      <c r="G122" s="112"/>
      <c r="H122" s="112"/>
      <c r="I122" s="112"/>
      <c r="J122" s="113" t="e">
        <f t="shared" si="6"/>
        <v>#DIV/0!</v>
      </c>
    </row>
    <row r="123" spans="1:10" ht="15.75" customHeight="1">
      <c r="A123" s="46"/>
      <c r="B123" s="112"/>
      <c r="C123" s="112"/>
      <c r="D123" s="112"/>
      <c r="E123" s="112"/>
      <c r="F123" s="112"/>
      <c r="G123" s="112"/>
      <c r="H123" s="112"/>
      <c r="I123" s="112"/>
      <c r="J123" s="113" t="e">
        <f t="shared" si="6"/>
        <v>#DIV/0!</v>
      </c>
    </row>
    <row r="124" spans="1:10" ht="15.75" customHeight="1">
      <c r="A124" s="46"/>
      <c r="B124" s="112"/>
      <c r="C124" s="112"/>
      <c r="D124" s="112"/>
      <c r="E124" s="112"/>
      <c r="F124" s="112"/>
      <c r="G124" s="112"/>
      <c r="H124" s="112"/>
      <c r="I124" s="112"/>
      <c r="J124" s="113" t="e">
        <f t="shared" si="6"/>
        <v>#DIV/0!</v>
      </c>
    </row>
    <row r="125" spans="1:10" ht="15.75" customHeight="1">
      <c r="A125" s="46"/>
      <c r="B125" s="112"/>
      <c r="C125" s="112"/>
      <c r="D125" s="112"/>
      <c r="E125" s="112"/>
      <c r="F125" s="112"/>
      <c r="G125" s="112"/>
      <c r="H125" s="112"/>
      <c r="I125" s="112"/>
      <c r="J125" s="113" t="e">
        <f t="shared" si="6"/>
        <v>#DIV/0!</v>
      </c>
    </row>
    <row r="126" spans="1:10" ht="15.75" customHeight="1">
      <c r="A126" s="46"/>
      <c r="B126" s="112"/>
      <c r="C126" s="112"/>
      <c r="D126" s="112"/>
      <c r="E126" s="112"/>
      <c r="F126" s="112"/>
      <c r="G126" s="112"/>
      <c r="H126" s="112"/>
      <c r="I126" s="112"/>
      <c r="J126" s="113" t="e">
        <f t="shared" si="6"/>
        <v>#DIV/0!</v>
      </c>
    </row>
    <row r="127" spans="1:10" ht="15.75" customHeight="1">
      <c r="A127" s="46"/>
      <c r="B127" s="112"/>
      <c r="C127" s="112"/>
      <c r="D127" s="112"/>
      <c r="E127" s="112"/>
      <c r="F127" s="112"/>
      <c r="G127" s="112"/>
      <c r="H127" s="112"/>
      <c r="I127" s="112"/>
      <c r="J127" s="113" t="e">
        <f t="shared" si="6"/>
        <v>#DIV/0!</v>
      </c>
    </row>
    <row r="128" spans="1:10" ht="15.75" customHeight="1">
      <c r="A128" s="46"/>
      <c r="B128" s="112"/>
      <c r="C128" s="112"/>
      <c r="D128" s="112"/>
      <c r="E128" s="112"/>
      <c r="F128" s="112"/>
      <c r="G128" s="112"/>
      <c r="H128" s="112"/>
      <c r="I128" s="112"/>
      <c r="J128" s="113" t="e">
        <f t="shared" si="6"/>
        <v>#DIV/0!</v>
      </c>
    </row>
    <row r="129" spans="1:10" ht="15.75" customHeight="1">
      <c r="A129" s="46"/>
      <c r="B129" s="112"/>
      <c r="C129" s="112"/>
      <c r="D129" s="112"/>
      <c r="E129" s="112"/>
      <c r="F129" s="112"/>
      <c r="G129" s="112"/>
      <c r="H129" s="112"/>
      <c r="I129" s="112"/>
      <c r="J129" s="113" t="e">
        <f t="shared" si="6"/>
        <v>#DIV/0!</v>
      </c>
    </row>
    <row r="130" spans="1:10" ht="15.75" customHeight="1">
      <c r="A130" s="46"/>
      <c r="B130" s="112"/>
      <c r="C130" s="112"/>
      <c r="D130" s="112"/>
      <c r="E130" s="112"/>
      <c r="F130" s="112"/>
      <c r="G130" s="112"/>
      <c r="H130" s="112"/>
      <c r="I130" s="112"/>
      <c r="J130" s="113" t="e">
        <f t="shared" si="6"/>
        <v>#DIV/0!</v>
      </c>
    </row>
    <row r="131" spans="1:10" ht="15.75" customHeight="1">
      <c r="A131" s="46"/>
      <c r="B131" s="112"/>
      <c r="C131" s="112"/>
      <c r="D131" s="112"/>
      <c r="E131" s="112"/>
      <c r="F131" s="112"/>
      <c r="G131" s="112"/>
      <c r="H131" s="112"/>
      <c r="I131" s="112"/>
      <c r="J131" s="113" t="e">
        <f t="shared" si="6"/>
        <v>#DIV/0!</v>
      </c>
    </row>
    <row r="132" spans="1:10" ht="15.75" customHeight="1">
      <c r="A132" s="46"/>
      <c r="B132" s="112"/>
      <c r="C132" s="112"/>
      <c r="D132" s="112"/>
      <c r="E132" s="112"/>
      <c r="F132" s="112"/>
      <c r="G132" s="112"/>
      <c r="H132" s="112"/>
      <c r="I132" s="112"/>
      <c r="J132" s="113" t="e">
        <f t="shared" si="6"/>
        <v>#DIV/0!</v>
      </c>
    </row>
    <row r="133" spans="1:10" ht="15.75" customHeight="1">
      <c r="A133" s="46"/>
      <c r="B133" s="112"/>
      <c r="C133" s="112"/>
      <c r="D133" s="112"/>
      <c r="E133" s="112"/>
      <c r="F133" s="112"/>
      <c r="G133" s="112"/>
      <c r="H133" s="112"/>
      <c r="I133" s="112"/>
      <c r="J133" s="113" t="e">
        <f t="shared" si="6"/>
        <v>#DIV/0!</v>
      </c>
    </row>
    <row r="134" spans="1:10" ht="15.75" customHeight="1">
      <c r="A134" s="46"/>
      <c r="B134" s="112"/>
      <c r="C134" s="112"/>
      <c r="D134" s="112"/>
      <c r="E134" s="112"/>
      <c r="F134" s="112"/>
      <c r="G134" s="112"/>
      <c r="H134" s="112"/>
      <c r="I134" s="112"/>
      <c r="J134" s="113" t="e">
        <f t="shared" si="6"/>
        <v>#DIV/0!</v>
      </c>
    </row>
    <row r="135" spans="1:10" ht="15.75" customHeight="1">
      <c r="A135" s="46"/>
      <c r="B135" s="112"/>
      <c r="C135" s="112"/>
      <c r="D135" s="112"/>
      <c r="E135" s="112"/>
      <c r="F135" s="112"/>
      <c r="G135" s="112"/>
      <c r="H135" s="112"/>
      <c r="I135" s="112"/>
      <c r="J135" s="113" t="e">
        <f t="shared" si="6"/>
        <v>#DIV/0!</v>
      </c>
    </row>
    <row r="136" spans="1:10" ht="15.75" customHeight="1">
      <c r="A136" s="46"/>
      <c r="B136" s="112"/>
      <c r="C136" s="112"/>
      <c r="D136" s="112"/>
      <c r="E136" s="112"/>
      <c r="F136" s="112"/>
      <c r="G136" s="112"/>
      <c r="H136" s="112"/>
      <c r="I136" s="112"/>
      <c r="J136" s="113" t="e">
        <f t="shared" si="6"/>
        <v>#DIV/0!</v>
      </c>
    </row>
    <row r="137" spans="1:10" ht="15.75" customHeight="1">
      <c r="A137" s="46"/>
      <c r="B137" s="112"/>
      <c r="C137" s="112"/>
      <c r="D137" s="112"/>
      <c r="E137" s="112"/>
      <c r="F137" s="112"/>
      <c r="G137" s="112"/>
      <c r="H137" s="112"/>
      <c r="I137" s="112"/>
      <c r="J137" s="113" t="e">
        <f t="shared" si="6"/>
        <v>#DIV/0!</v>
      </c>
    </row>
    <row r="138" spans="1:10" ht="15.75" customHeight="1">
      <c r="A138" s="46"/>
      <c r="B138" s="112"/>
      <c r="C138" s="112"/>
      <c r="D138" s="112"/>
      <c r="E138" s="112"/>
      <c r="F138" s="112"/>
      <c r="G138" s="112"/>
      <c r="H138" s="112"/>
      <c r="I138" s="112"/>
      <c r="J138" s="113" t="e">
        <f t="shared" si="6"/>
        <v>#DIV/0!</v>
      </c>
    </row>
    <row r="139" spans="1:10" ht="15.75" customHeight="1">
      <c r="A139" s="46"/>
      <c r="B139" s="112"/>
      <c r="C139" s="112"/>
      <c r="D139" s="112"/>
      <c r="E139" s="112"/>
      <c r="F139" s="112"/>
      <c r="G139" s="112"/>
      <c r="H139" s="112"/>
      <c r="I139" s="112"/>
      <c r="J139" s="113" t="e">
        <f t="shared" si="6"/>
        <v>#DIV/0!</v>
      </c>
    </row>
    <row r="140" spans="1:10" ht="15.75" customHeight="1">
      <c r="A140" s="46"/>
      <c r="B140" s="112"/>
      <c r="C140" s="112"/>
      <c r="D140" s="112"/>
      <c r="E140" s="112"/>
      <c r="F140" s="112"/>
      <c r="G140" s="112"/>
      <c r="H140" s="112"/>
      <c r="I140" s="112"/>
      <c r="J140" s="113" t="e">
        <f t="shared" si="6"/>
        <v>#DIV/0!</v>
      </c>
    </row>
    <row r="141" spans="1:10" ht="15.75" customHeight="1">
      <c r="A141" s="46"/>
      <c r="B141" s="112"/>
      <c r="C141" s="112"/>
      <c r="D141" s="112"/>
      <c r="E141" s="112"/>
      <c r="F141" s="112"/>
      <c r="G141" s="112"/>
      <c r="H141" s="112"/>
      <c r="I141" s="112"/>
      <c r="J141" s="113" t="e">
        <f t="shared" si="6"/>
        <v>#DIV/0!</v>
      </c>
    </row>
    <row r="142" spans="1:10" ht="15.75" customHeight="1">
      <c r="A142" s="46"/>
      <c r="B142" s="112"/>
      <c r="C142" s="112"/>
      <c r="D142" s="112"/>
      <c r="E142" s="112"/>
      <c r="F142" s="112"/>
      <c r="G142" s="112"/>
      <c r="H142" s="112"/>
      <c r="I142" s="112"/>
      <c r="J142" s="113" t="e">
        <f t="shared" si="6"/>
        <v>#DIV/0!</v>
      </c>
    </row>
    <row r="143" spans="1:10" ht="15.75" customHeight="1">
      <c r="A143" s="46"/>
      <c r="B143" s="112"/>
      <c r="C143" s="112"/>
      <c r="D143" s="112"/>
      <c r="E143" s="112"/>
      <c r="F143" s="112"/>
      <c r="G143" s="112"/>
      <c r="H143" s="112"/>
      <c r="I143" s="112"/>
      <c r="J143" s="113" t="e">
        <f t="shared" si="6"/>
        <v>#DIV/0!</v>
      </c>
    </row>
    <row r="144" spans="1:10" ht="15.75" customHeight="1">
      <c r="A144" s="46"/>
      <c r="B144" s="112"/>
      <c r="C144" s="112"/>
      <c r="D144" s="112"/>
      <c r="E144" s="112"/>
      <c r="F144" s="112"/>
      <c r="G144" s="112"/>
      <c r="H144" s="112"/>
      <c r="I144" s="112"/>
      <c r="J144" s="113" t="e">
        <f t="shared" si="6"/>
        <v>#DIV/0!</v>
      </c>
    </row>
    <row r="145" spans="1:10" ht="15.75" customHeight="1">
      <c r="A145" s="46"/>
      <c r="B145" s="112"/>
      <c r="C145" s="112"/>
      <c r="D145" s="112"/>
      <c r="E145" s="112"/>
      <c r="F145" s="112"/>
      <c r="G145" s="112"/>
      <c r="H145" s="112"/>
      <c r="I145" s="112"/>
      <c r="J145" s="113" t="e">
        <f t="shared" si="6"/>
        <v>#DIV/0!</v>
      </c>
    </row>
    <row r="146" spans="1:10" ht="15.75" customHeight="1">
      <c r="A146" s="46"/>
      <c r="B146" s="112"/>
      <c r="C146" s="112"/>
      <c r="D146" s="112"/>
      <c r="E146" s="112"/>
      <c r="F146" s="112"/>
      <c r="G146" s="112"/>
      <c r="H146" s="112"/>
      <c r="I146" s="112"/>
      <c r="J146" s="113" t="e">
        <f t="shared" si="6"/>
        <v>#DIV/0!</v>
      </c>
    </row>
    <row r="147" spans="1:10" ht="15.75" customHeight="1">
      <c r="A147" s="46"/>
      <c r="B147" s="112"/>
      <c r="C147" s="112"/>
      <c r="D147" s="112"/>
      <c r="E147" s="112"/>
      <c r="F147" s="112"/>
      <c r="G147" s="112"/>
      <c r="H147" s="112"/>
      <c r="I147" s="112"/>
      <c r="J147" s="113" t="e">
        <f t="shared" si="6"/>
        <v>#DIV/0!</v>
      </c>
    </row>
    <row r="148" spans="1:10" ht="15.75" customHeight="1">
      <c r="A148" s="46"/>
      <c r="B148" s="112"/>
      <c r="C148" s="112"/>
      <c r="D148" s="112"/>
      <c r="E148" s="112"/>
      <c r="F148" s="112"/>
      <c r="G148" s="112"/>
      <c r="H148" s="112"/>
      <c r="I148" s="112"/>
      <c r="J148" s="113" t="e">
        <f t="shared" si="6"/>
        <v>#DIV/0!</v>
      </c>
    </row>
    <row r="149" spans="1:10" ht="15.75" customHeight="1">
      <c r="A149" s="46"/>
      <c r="B149" s="112"/>
      <c r="C149" s="112"/>
      <c r="D149" s="112"/>
      <c r="E149" s="112"/>
      <c r="F149" s="112"/>
      <c r="G149" s="112"/>
      <c r="H149" s="112"/>
      <c r="I149" s="112"/>
      <c r="J149" s="113" t="e">
        <f t="shared" si="6"/>
        <v>#DIV/0!</v>
      </c>
    </row>
    <row r="150" spans="1:10" ht="15.75" customHeight="1">
      <c r="A150" s="46"/>
      <c r="B150" s="112"/>
      <c r="C150" s="112"/>
      <c r="D150" s="112"/>
      <c r="E150" s="112"/>
      <c r="F150" s="112"/>
      <c r="G150" s="112"/>
      <c r="H150" s="112"/>
      <c r="I150" s="112"/>
      <c r="J150" s="113" t="e">
        <f t="shared" si="6"/>
        <v>#DIV/0!</v>
      </c>
    </row>
    <row r="151" spans="1:10" ht="15.75" customHeight="1">
      <c r="A151" s="46"/>
      <c r="B151" s="112"/>
      <c r="C151" s="112"/>
      <c r="D151" s="112"/>
      <c r="E151" s="112"/>
      <c r="F151" s="117"/>
      <c r="G151" s="112"/>
      <c r="H151" s="112"/>
      <c r="I151" s="112"/>
      <c r="J151" s="113" t="e">
        <f t="shared" si="6"/>
        <v>#DIV/0!</v>
      </c>
    </row>
    <row r="152" spans="1:10" ht="15.75" customHeight="1">
      <c r="A152" s="46"/>
      <c r="B152" s="112"/>
      <c r="C152" s="112"/>
      <c r="D152" s="112"/>
      <c r="E152" s="112"/>
      <c r="F152" s="112"/>
      <c r="G152" s="112"/>
      <c r="H152" s="112"/>
      <c r="I152" s="112"/>
      <c r="J152" s="113" t="e">
        <f t="shared" si="6"/>
        <v>#DIV/0!</v>
      </c>
    </row>
    <row r="153" spans="1:10" ht="15.75" customHeight="1">
      <c r="A153" s="46"/>
      <c r="B153" s="112"/>
      <c r="C153" s="112"/>
      <c r="D153" s="112"/>
      <c r="E153" s="112"/>
      <c r="F153" s="112"/>
      <c r="G153" s="112"/>
      <c r="H153" s="112"/>
      <c r="I153" s="112"/>
      <c r="J153" s="113" t="e">
        <f t="shared" si="6"/>
        <v>#DIV/0!</v>
      </c>
    </row>
    <row r="154" spans="1:10" ht="15.75" customHeight="1">
      <c r="A154" s="46"/>
      <c r="B154" s="112"/>
      <c r="C154" s="112"/>
      <c r="D154" s="112"/>
      <c r="E154" s="112"/>
      <c r="F154" s="112"/>
      <c r="G154" s="112"/>
      <c r="H154" s="112"/>
      <c r="I154" s="112"/>
      <c r="J154" s="113" t="e">
        <f t="shared" si="6"/>
        <v>#DIV/0!</v>
      </c>
    </row>
    <row r="155" spans="1:10" ht="15.75" customHeight="1">
      <c r="A155" s="46"/>
      <c r="B155" s="112"/>
      <c r="C155" s="112"/>
      <c r="D155" s="112"/>
      <c r="E155" s="112"/>
      <c r="F155" s="112"/>
      <c r="G155" s="112"/>
      <c r="H155" s="112"/>
      <c r="I155" s="112"/>
      <c r="J155" s="113" t="e">
        <f t="shared" si="6"/>
        <v>#DIV/0!</v>
      </c>
    </row>
    <row r="156" spans="1:10" ht="15.75" customHeight="1">
      <c r="A156" s="46"/>
      <c r="B156" s="112"/>
      <c r="C156" s="112"/>
      <c r="D156" s="112"/>
      <c r="E156" s="112"/>
      <c r="F156" s="112"/>
      <c r="G156" s="112"/>
      <c r="H156" s="112"/>
      <c r="I156" s="112"/>
      <c r="J156" s="113" t="e">
        <f t="shared" si="6"/>
        <v>#DIV/0!</v>
      </c>
    </row>
    <row r="157" spans="1:10" ht="15.75" customHeight="1">
      <c r="A157" s="46"/>
      <c r="B157" s="112"/>
      <c r="C157" s="112"/>
      <c r="D157" s="112"/>
      <c r="E157" s="112"/>
      <c r="F157" s="112"/>
      <c r="G157" s="112"/>
      <c r="H157" s="112"/>
      <c r="I157" s="112"/>
      <c r="J157" s="113" t="e">
        <f t="shared" si="6"/>
        <v>#DIV/0!</v>
      </c>
    </row>
    <row r="158" spans="1:10" ht="15.75" customHeight="1">
      <c r="A158" s="46"/>
      <c r="B158" s="112"/>
      <c r="C158" s="112"/>
      <c r="D158" s="112"/>
      <c r="E158" s="112"/>
      <c r="F158" s="112"/>
      <c r="G158" s="112"/>
      <c r="H158" s="112"/>
      <c r="I158" s="112"/>
      <c r="J158" s="113" t="e">
        <f t="shared" si="6"/>
        <v>#DIV/0!</v>
      </c>
    </row>
    <row r="159" spans="1:10" ht="15.75" customHeight="1">
      <c r="A159" s="46"/>
      <c r="B159" s="112"/>
      <c r="C159" s="112"/>
      <c r="D159" s="112"/>
      <c r="E159" s="112"/>
      <c r="F159" s="112"/>
      <c r="G159" s="112"/>
      <c r="H159" s="112"/>
      <c r="I159" s="112"/>
      <c r="J159" s="113" t="e">
        <f t="shared" si="6"/>
        <v>#DIV/0!</v>
      </c>
    </row>
    <row r="160" spans="1:10" ht="15.75" customHeight="1">
      <c r="A160" s="46"/>
      <c r="B160" s="112"/>
      <c r="C160" s="112"/>
      <c r="D160" s="112"/>
      <c r="E160" s="112"/>
      <c r="F160" s="112"/>
      <c r="G160" s="112"/>
      <c r="H160" s="112"/>
      <c r="I160" s="112"/>
      <c r="J160" s="113" t="e">
        <f t="shared" si="6"/>
        <v>#DIV/0!</v>
      </c>
    </row>
    <row r="161" spans="1:10" ht="15.75" customHeight="1">
      <c r="A161" s="46"/>
      <c r="B161" s="112"/>
      <c r="C161" s="112"/>
      <c r="D161" s="112"/>
      <c r="E161" s="112"/>
      <c r="F161" s="112"/>
      <c r="G161" s="112"/>
      <c r="H161" s="112"/>
      <c r="I161" s="112"/>
      <c r="J161" s="113" t="e">
        <f t="shared" si="6"/>
        <v>#DIV/0!</v>
      </c>
    </row>
    <row r="162" spans="1:10" ht="15.75" customHeight="1">
      <c r="A162" s="46"/>
      <c r="B162" s="112"/>
      <c r="C162" s="112"/>
      <c r="D162" s="112"/>
      <c r="E162" s="112"/>
      <c r="F162" s="112"/>
      <c r="G162" s="112"/>
      <c r="H162" s="112"/>
      <c r="I162" s="112"/>
      <c r="J162" s="113" t="e">
        <f t="shared" si="6"/>
        <v>#DIV/0!</v>
      </c>
    </row>
    <row r="163" spans="1:10" ht="15.75" customHeight="1">
      <c r="A163" s="46"/>
      <c r="B163" s="112"/>
      <c r="C163" s="112"/>
      <c r="D163" s="112"/>
      <c r="E163" s="112"/>
      <c r="F163" s="112"/>
      <c r="G163" s="112"/>
      <c r="H163" s="112"/>
      <c r="I163" s="112"/>
      <c r="J163" s="113" t="e">
        <f t="shared" si="6"/>
        <v>#DIV/0!</v>
      </c>
    </row>
    <row r="164" spans="1:10" ht="15.75" customHeight="1">
      <c r="A164" s="46"/>
      <c r="B164" s="112"/>
      <c r="C164" s="112"/>
      <c r="D164" s="112"/>
      <c r="E164" s="112"/>
      <c r="F164" s="112"/>
      <c r="G164" s="112"/>
      <c r="H164" s="112"/>
      <c r="I164" s="112"/>
      <c r="J164" s="113" t="e">
        <f t="shared" si="6"/>
        <v>#DIV/0!</v>
      </c>
    </row>
    <row r="165" spans="1:10" ht="15.75" customHeight="1">
      <c r="A165" s="46"/>
      <c r="B165" s="112"/>
      <c r="C165" s="112"/>
      <c r="D165" s="112"/>
      <c r="E165" s="112"/>
      <c r="F165" s="112"/>
      <c r="G165" s="112"/>
      <c r="H165" s="112"/>
      <c r="I165" s="112"/>
      <c r="J165" s="113" t="e">
        <f t="shared" si="6"/>
        <v>#DIV/0!</v>
      </c>
    </row>
    <row r="166" spans="1:10" ht="15.75" customHeight="1">
      <c r="A166" s="46"/>
      <c r="B166" s="112"/>
      <c r="C166" s="112"/>
      <c r="D166" s="112"/>
      <c r="E166" s="112"/>
      <c r="F166" s="112"/>
      <c r="G166" s="112"/>
      <c r="H166" s="112"/>
      <c r="I166" s="112"/>
      <c r="J166" s="113" t="e">
        <f t="shared" si="6"/>
        <v>#DIV/0!</v>
      </c>
    </row>
    <row r="167" spans="1:10" ht="15.75" customHeight="1">
      <c r="A167" s="46"/>
      <c r="B167" s="112"/>
      <c r="C167" s="112"/>
      <c r="D167" s="112"/>
      <c r="E167" s="112"/>
      <c r="F167" s="112"/>
      <c r="G167" s="112"/>
      <c r="H167" s="112"/>
      <c r="I167" s="112"/>
      <c r="J167" s="113" t="e">
        <f t="shared" si="6"/>
        <v>#DIV/0!</v>
      </c>
    </row>
    <row r="168" spans="1:10" ht="15.75" customHeight="1">
      <c r="A168" s="46"/>
      <c r="B168" s="112"/>
      <c r="C168" s="112"/>
      <c r="D168" s="112"/>
      <c r="E168" s="112"/>
      <c r="F168" s="112"/>
      <c r="G168" s="112"/>
      <c r="H168" s="112"/>
      <c r="I168" s="112"/>
      <c r="J168" s="113" t="e">
        <f t="shared" si="6"/>
        <v>#DIV/0!</v>
      </c>
    </row>
    <row r="169" spans="1:10" ht="15.75" customHeight="1">
      <c r="A169" s="46"/>
      <c r="B169" s="112"/>
      <c r="C169" s="112"/>
      <c r="D169" s="112"/>
      <c r="E169" s="112"/>
      <c r="F169" s="112"/>
      <c r="G169" s="112"/>
      <c r="H169" s="112"/>
      <c r="I169" s="112"/>
      <c r="J169" s="113" t="e">
        <f t="shared" si="6"/>
        <v>#DIV/0!</v>
      </c>
    </row>
    <row r="170" spans="1:10" ht="15.75" customHeight="1">
      <c r="A170" s="46"/>
      <c r="B170" s="112"/>
      <c r="C170" s="112"/>
      <c r="D170" s="112"/>
      <c r="E170" s="112"/>
      <c r="F170" s="112"/>
      <c r="G170" s="112"/>
      <c r="H170" s="112"/>
      <c r="I170" s="112"/>
      <c r="J170" s="113" t="e">
        <f t="shared" si="6"/>
        <v>#DIV/0!</v>
      </c>
    </row>
    <row r="171" spans="1:10" ht="15.75" customHeight="1">
      <c r="A171" s="46"/>
      <c r="B171" s="112"/>
      <c r="C171" s="112"/>
      <c r="D171" s="112"/>
      <c r="E171" s="112"/>
      <c r="F171" s="112"/>
      <c r="G171" s="112"/>
      <c r="H171" s="112"/>
      <c r="I171" s="112"/>
      <c r="J171" s="113" t="e">
        <f t="shared" si="6"/>
        <v>#DIV/0!</v>
      </c>
    </row>
    <row r="172" spans="1:10" ht="15.75" customHeight="1">
      <c r="A172" s="46"/>
      <c r="B172" s="112"/>
      <c r="C172" s="112"/>
      <c r="D172" s="112"/>
      <c r="E172" s="112"/>
      <c r="F172" s="112"/>
      <c r="G172" s="112"/>
      <c r="H172" s="112"/>
      <c r="I172" s="112"/>
      <c r="J172" s="113" t="e">
        <f t="shared" si="6"/>
        <v>#DIV/0!</v>
      </c>
    </row>
    <row r="173" spans="1:10" ht="15.75" customHeight="1">
      <c r="A173" s="46"/>
      <c r="B173" s="112"/>
      <c r="C173" s="112"/>
      <c r="D173" s="112"/>
      <c r="E173" s="112"/>
      <c r="F173" s="112"/>
      <c r="G173" s="112"/>
      <c r="H173" s="112"/>
      <c r="I173" s="112"/>
      <c r="J173" s="113" t="e">
        <f t="shared" si="6"/>
        <v>#DIV/0!</v>
      </c>
    </row>
    <row r="174" spans="1:10" ht="15.75" customHeight="1">
      <c r="A174" s="46"/>
      <c r="B174" s="112"/>
      <c r="C174" s="112"/>
      <c r="D174" s="112"/>
      <c r="E174" s="112"/>
      <c r="F174" s="112"/>
      <c r="G174" s="112"/>
      <c r="H174" s="112"/>
      <c r="I174" s="112"/>
      <c r="J174" s="113" t="e">
        <f t="shared" si="6"/>
        <v>#DIV/0!</v>
      </c>
    </row>
    <row r="175" spans="1:10" ht="15.75" customHeight="1">
      <c r="A175" s="46"/>
      <c r="B175" s="112"/>
      <c r="C175" s="112"/>
      <c r="D175" s="112"/>
      <c r="E175" s="112"/>
      <c r="F175" s="112"/>
      <c r="G175" s="112"/>
      <c r="H175" s="112"/>
      <c r="I175" s="112"/>
      <c r="J175" s="113" t="e">
        <f t="shared" si="6"/>
        <v>#DIV/0!</v>
      </c>
    </row>
    <row r="176" spans="1:10" ht="15.75" customHeight="1">
      <c r="A176" s="46"/>
      <c r="B176" s="112"/>
      <c r="C176" s="112"/>
      <c r="D176" s="112"/>
      <c r="E176" s="112"/>
      <c r="F176" s="112"/>
      <c r="G176" s="112"/>
      <c r="H176" s="112"/>
      <c r="I176" s="112"/>
      <c r="J176" s="113" t="e">
        <f t="shared" si="6"/>
        <v>#DIV/0!</v>
      </c>
    </row>
    <row r="177" spans="1:10" ht="15.75" customHeight="1">
      <c r="A177" s="41"/>
      <c r="J177" s="113" t="s">
        <v>573</v>
      </c>
    </row>
    <row r="178" spans="1:10" ht="15.75" customHeight="1">
      <c r="A178" s="41"/>
      <c r="J178" s="113" t="s">
        <v>573</v>
      </c>
    </row>
    <row r="179" spans="1:10" ht="15.75" customHeight="1">
      <c r="A179" s="41"/>
      <c r="J179" s="113" t="s">
        <v>573</v>
      </c>
    </row>
    <row r="180" spans="1:10" ht="15.75" customHeight="1">
      <c r="A180" s="41"/>
      <c r="J180" s="113" t="s">
        <v>573</v>
      </c>
    </row>
    <row r="181" spans="1:10" ht="15.75" customHeight="1">
      <c r="A181" s="41"/>
      <c r="J181" s="113" t="s">
        <v>573</v>
      </c>
    </row>
    <row r="182" spans="1:10" ht="15.75" customHeight="1">
      <c r="A182" s="41"/>
      <c r="J182" s="113" t="s">
        <v>573</v>
      </c>
    </row>
  </sheetData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A1:F170"/>
  <sheetViews>
    <sheetView workbookViewId="0">
      <pane ySplit="2" topLeftCell="A148" activePane="bottomLeft" state="frozen"/>
      <selection pane="bottomLeft" activeCell="F170" sqref="F170"/>
    </sheetView>
  </sheetViews>
  <sheetFormatPr defaultColWidth="14.42578125" defaultRowHeight="15" customHeight="1"/>
  <cols>
    <col min="1" max="1" width="31.5703125" customWidth="1"/>
    <col min="2" max="6" width="14.5703125" customWidth="1"/>
  </cols>
  <sheetData>
    <row r="1" spans="1:6">
      <c r="A1" s="77">
        <v>1</v>
      </c>
      <c r="B1" s="41">
        <v>2</v>
      </c>
      <c r="C1" s="118">
        <v>3</v>
      </c>
      <c r="D1" s="119">
        <v>4</v>
      </c>
      <c r="E1" s="118">
        <v>5</v>
      </c>
      <c r="F1" s="41">
        <v>6</v>
      </c>
    </row>
    <row r="2" spans="1:6" ht="90">
      <c r="A2" s="105" t="s">
        <v>595</v>
      </c>
      <c r="B2" s="105" t="s">
        <v>976</v>
      </c>
      <c r="C2" s="120" t="s">
        <v>977</v>
      </c>
      <c r="D2" s="121" t="s">
        <v>978</v>
      </c>
      <c r="E2" s="120" t="s">
        <v>979</v>
      </c>
      <c r="F2" s="105" t="s">
        <v>980</v>
      </c>
    </row>
    <row r="3" spans="1:6" ht="30">
      <c r="A3" s="77" t="s">
        <v>165</v>
      </c>
      <c r="B3" s="123"/>
      <c r="C3" s="124"/>
      <c r="D3" s="123"/>
      <c r="E3" s="124"/>
      <c r="F3" s="123"/>
    </row>
    <row r="4" spans="1:6">
      <c r="A4" s="77" t="s">
        <v>91</v>
      </c>
      <c r="B4" s="123"/>
      <c r="C4" s="124"/>
      <c r="D4" s="123"/>
      <c r="E4" s="124"/>
      <c r="F4" s="123"/>
    </row>
    <row r="5" spans="1:6">
      <c r="A5" s="77" t="s">
        <v>430</v>
      </c>
      <c r="B5" s="123"/>
      <c r="C5" s="124"/>
      <c r="D5" s="123"/>
      <c r="E5" s="124"/>
      <c r="F5" s="123"/>
    </row>
    <row r="6" spans="1:6" ht="30">
      <c r="A6" s="77" t="s">
        <v>125</v>
      </c>
      <c r="B6" s="123"/>
      <c r="C6" s="124"/>
      <c r="D6" s="123"/>
      <c r="E6" s="124"/>
      <c r="F6" s="123"/>
    </row>
    <row r="7" spans="1:6" ht="30">
      <c r="A7" s="77" t="s">
        <v>516</v>
      </c>
      <c r="B7" s="123"/>
      <c r="C7" s="124"/>
      <c r="D7" s="123"/>
      <c r="E7" s="124"/>
      <c r="F7" s="123"/>
    </row>
    <row r="8" spans="1:6">
      <c r="A8" s="77" t="s">
        <v>94</v>
      </c>
      <c r="B8" s="123"/>
      <c r="C8" s="124"/>
      <c r="D8" s="123"/>
      <c r="E8" s="124"/>
      <c r="F8" s="123"/>
    </row>
    <row r="9" spans="1:6">
      <c r="A9" s="77" t="s">
        <v>433</v>
      </c>
      <c r="B9" s="123"/>
      <c r="C9" s="124"/>
      <c r="D9" s="123"/>
      <c r="E9" s="124"/>
      <c r="F9" s="123"/>
    </row>
    <row r="10" spans="1:6" ht="30">
      <c r="A10" s="77" t="s">
        <v>519</v>
      </c>
      <c r="B10" s="123"/>
      <c r="C10" s="124"/>
      <c r="D10" s="123"/>
      <c r="E10" s="124"/>
      <c r="F10" s="123"/>
    </row>
    <row r="11" spans="1:6">
      <c r="A11" s="77" t="s">
        <v>97</v>
      </c>
      <c r="B11" s="123"/>
      <c r="C11" s="124"/>
      <c r="D11" s="123"/>
      <c r="E11" s="124"/>
      <c r="F11" s="123"/>
    </row>
    <row r="12" spans="1:6">
      <c r="A12" s="77" t="s">
        <v>436</v>
      </c>
      <c r="B12" s="123"/>
      <c r="C12" s="124"/>
      <c r="D12" s="123"/>
      <c r="E12" s="124"/>
      <c r="F12" s="123"/>
    </row>
    <row r="13" spans="1:6" ht="30">
      <c r="A13" s="77" t="s">
        <v>522</v>
      </c>
      <c r="B13" s="123"/>
      <c r="C13" s="124"/>
      <c r="D13" s="123"/>
      <c r="E13" s="124"/>
      <c r="F13" s="123"/>
    </row>
    <row r="14" spans="1:6">
      <c r="A14" s="77" t="s">
        <v>100</v>
      </c>
      <c r="B14" s="123"/>
      <c r="C14" s="124"/>
      <c r="D14" s="123"/>
      <c r="E14" s="124"/>
      <c r="F14" s="123"/>
    </row>
    <row r="15" spans="1:6" ht="30">
      <c r="A15" s="77" t="s">
        <v>439</v>
      </c>
      <c r="B15" s="123"/>
      <c r="C15" s="124"/>
      <c r="D15" s="123"/>
      <c r="E15" s="124"/>
      <c r="F15" s="123"/>
    </row>
    <row r="16" spans="1:6" ht="30">
      <c r="A16" s="77" t="s">
        <v>151</v>
      </c>
      <c r="B16" s="123"/>
      <c r="C16" s="124"/>
      <c r="D16" s="123"/>
      <c r="E16" s="124"/>
      <c r="F16" s="123"/>
    </row>
    <row r="17" spans="1:6" ht="60">
      <c r="A17" s="77" t="s">
        <v>442</v>
      </c>
      <c r="B17" s="123"/>
      <c r="C17" s="124"/>
      <c r="D17" s="123"/>
      <c r="E17" s="124"/>
      <c r="F17" s="123"/>
    </row>
    <row r="18" spans="1:6" ht="30">
      <c r="A18" s="77" t="s">
        <v>581</v>
      </c>
      <c r="B18" s="123"/>
      <c r="C18" s="124"/>
      <c r="D18" s="123"/>
      <c r="E18" s="124"/>
      <c r="F18" s="123"/>
    </row>
    <row r="19" spans="1:6" ht="30">
      <c r="A19" s="77" t="s">
        <v>445</v>
      </c>
      <c r="B19" s="123"/>
      <c r="C19" s="124"/>
      <c r="D19" s="123"/>
      <c r="E19" s="124"/>
      <c r="F19" s="123"/>
    </row>
    <row r="20" spans="1:6" ht="30">
      <c r="A20" s="77" t="s">
        <v>154</v>
      </c>
      <c r="B20" s="123"/>
      <c r="C20" s="124"/>
      <c r="D20" s="123"/>
      <c r="E20" s="124"/>
      <c r="F20" s="123"/>
    </row>
    <row r="21" spans="1:6" ht="15.75" customHeight="1">
      <c r="A21" s="77" t="s">
        <v>157</v>
      </c>
      <c r="B21" s="123"/>
      <c r="C21" s="124"/>
      <c r="D21" s="123"/>
      <c r="E21" s="124"/>
      <c r="F21" s="123"/>
    </row>
    <row r="22" spans="1:6" ht="15.75" customHeight="1">
      <c r="A22" s="77" t="s">
        <v>448</v>
      </c>
      <c r="B22" s="123"/>
      <c r="C22" s="124"/>
      <c r="D22" s="123"/>
      <c r="E22" s="124"/>
      <c r="F22" s="123"/>
    </row>
    <row r="23" spans="1:6" ht="15.75" customHeight="1">
      <c r="A23" s="77" t="s">
        <v>160</v>
      </c>
      <c r="B23" s="123"/>
      <c r="C23" s="124"/>
      <c r="D23" s="123"/>
      <c r="E23" s="124"/>
      <c r="F23" s="123"/>
    </row>
    <row r="24" spans="1:6" ht="15.75" customHeight="1">
      <c r="A24" s="77" t="s">
        <v>584</v>
      </c>
      <c r="B24" s="123"/>
      <c r="C24" s="124"/>
      <c r="D24" s="123"/>
      <c r="E24" s="124"/>
      <c r="F24" s="123"/>
    </row>
    <row r="25" spans="1:6" ht="15.75" customHeight="1">
      <c r="A25" s="77" t="s">
        <v>64</v>
      </c>
      <c r="B25" s="123"/>
      <c r="C25" s="124"/>
      <c r="D25" s="123"/>
      <c r="E25" s="124"/>
      <c r="F25" s="123"/>
    </row>
    <row r="26" spans="1:6" ht="15.75" customHeight="1">
      <c r="A26" s="77" t="s">
        <v>202</v>
      </c>
      <c r="B26" s="123"/>
      <c r="C26" s="124"/>
      <c r="D26" s="123"/>
      <c r="E26" s="124"/>
      <c r="F26" s="123"/>
    </row>
    <row r="27" spans="1:6" ht="15.75" customHeight="1">
      <c r="A27" s="77" t="s">
        <v>262</v>
      </c>
      <c r="B27" s="123"/>
      <c r="C27" s="124"/>
      <c r="D27" s="123"/>
      <c r="E27" s="124"/>
      <c r="F27" s="123"/>
    </row>
    <row r="28" spans="1:6" ht="15.75" customHeight="1">
      <c r="A28" s="77" t="s">
        <v>187</v>
      </c>
      <c r="B28" s="123"/>
      <c r="C28" s="124"/>
      <c r="D28" s="123"/>
      <c r="E28" s="124"/>
      <c r="F28" s="123"/>
    </row>
    <row r="29" spans="1:6" ht="15.75" customHeight="1">
      <c r="A29" s="77" t="s">
        <v>40</v>
      </c>
      <c r="B29" s="123"/>
      <c r="C29" s="124"/>
      <c r="D29" s="123"/>
      <c r="E29" s="124"/>
      <c r="F29" s="123"/>
    </row>
    <row r="30" spans="1:6" ht="15.75" customHeight="1">
      <c r="A30" s="77" t="s">
        <v>269</v>
      </c>
      <c r="B30" s="123"/>
      <c r="C30" s="124"/>
      <c r="D30" s="123"/>
      <c r="E30" s="124"/>
      <c r="F30" s="123"/>
    </row>
    <row r="31" spans="1:6" ht="15.75" customHeight="1">
      <c r="A31" s="77" t="s">
        <v>181</v>
      </c>
      <c r="B31" s="123"/>
      <c r="C31" s="124"/>
      <c r="D31" s="123"/>
      <c r="E31" s="124"/>
      <c r="F31" s="123"/>
    </row>
    <row r="32" spans="1:6" ht="15.75" customHeight="1">
      <c r="A32" s="77" t="s">
        <v>196</v>
      </c>
      <c r="B32" s="123"/>
      <c r="C32" s="124"/>
      <c r="D32" s="123"/>
      <c r="E32" s="124"/>
      <c r="F32" s="123"/>
    </row>
    <row r="33" spans="1:6" ht="15.75" customHeight="1">
      <c r="A33" s="77" t="s">
        <v>172</v>
      </c>
      <c r="B33" s="123"/>
      <c r="C33" s="124"/>
      <c r="D33" s="123"/>
      <c r="E33" s="124"/>
      <c r="F33" s="123"/>
    </row>
    <row r="34" spans="1:6" ht="15.75" customHeight="1">
      <c r="A34" s="77" t="s">
        <v>412</v>
      </c>
      <c r="B34" s="123"/>
      <c r="C34" s="124"/>
      <c r="D34" s="123"/>
      <c r="E34" s="124"/>
      <c r="F34" s="123"/>
    </row>
    <row r="35" spans="1:6" ht="15.75" customHeight="1">
      <c r="A35" s="77" t="s">
        <v>492</v>
      </c>
      <c r="B35" s="123"/>
      <c r="C35" s="124"/>
      <c r="D35" s="123"/>
      <c r="E35" s="124"/>
      <c r="F35" s="123"/>
    </row>
    <row r="36" spans="1:6" ht="15.75" customHeight="1">
      <c r="A36" s="77" t="s">
        <v>486</v>
      </c>
      <c r="B36" s="123"/>
      <c r="C36" s="124"/>
      <c r="D36" s="123"/>
      <c r="E36" s="124"/>
      <c r="F36" s="123"/>
    </row>
    <row r="37" spans="1:6" ht="15.75" customHeight="1">
      <c r="A37" s="77" t="s">
        <v>276</v>
      </c>
      <c r="B37" s="123"/>
      <c r="C37" s="124"/>
      <c r="D37" s="123"/>
      <c r="E37" s="124"/>
      <c r="F37" s="123"/>
    </row>
    <row r="38" spans="1:6" ht="15.75" customHeight="1">
      <c r="A38" s="77" t="s">
        <v>284</v>
      </c>
      <c r="B38" s="123"/>
      <c r="C38" s="124"/>
      <c r="D38" s="123"/>
      <c r="E38" s="124"/>
      <c r="F38" s="123"/>
    </row>
    <row r="39" spans="1:6" ht="15.75" customHeight="1">
      <c r="A39" s="77" t="s">
        <v>55</v>
      </c>
      <c r="B39" s="123"/>
      <c r="C39" s="124"/>
      <c r="D39" s="123"/>
      <c r="E39" s="124"/>
      <c r="F39" s="123"/>
    </row>
    <row r="40" spans="1:6" ht="15.75" customHeight="1">
      <c r="A40" s="77" t="s">
        <v>418</v>
      </c>
      <c r="B40" s="123"/>
      <c r="C40" s="124"/>
      <c r="D40" s="123"/>
      <c r="E40" s="124"/>
      <c r="F40" s="123"/>
    </row>
    <row r="41" spans="1:6" ht="15.75" customHeight="1">
      <c r="A41" s="77" t="s">
        <v>113</v>
      </c>
      <c r="B41" s="123"/>
      <c r="C41" s="124"/>
      <c r="D41" s="123"/>
      <c r="E41" s="124"/>
      <c r="F41" s="123"/>
    </row>
    <row r="42" spans="1:6" ht="15.75" customHeight="1">
      <c r="A42" s="77" t="s">
        <v>116</v>
      </c>
      <c r="B42" s="123"/>
      <c r="C42" s="124"/>
      <c r="D42" s="123"/>
      <c r="E42" s="124"/>
      <c r="F42" s="123"/>
    </row>
    <row r="43" spans="1:6" ht="15.75" customHeight="1">
      <c r="A43" s="77" t="s">
        <v>128</v>
      </c>
      <c r="B43" s="123"/>
      <c r="C43" s="124"/>
      <c r="D43" s="123"/>
      <c r="E43" s="124"/>
      <c r="F43" s="123"/>
    </row>
    <row r="44" spans="1:6" ht="15.75" customHeight="1">
      <c r="A44" s="77" t="s">
        <v>131</v>
      </c>
      <c r="B44" s="123"/>
      <c r="C44" s="124"/>
      <c r="D44" s="123"/>
      <c r="E44" s="124"/>
      <c r="F44" s="123"/>
    </row>
    <row r="45" spans="1:6" ht="15.75" customHeight="1">
      <c r="A45" s="77" t="s">
        <v>134</v>
      </c>
      <c r="B45" s="123"/>
      <c r="C45" s="124"/>
      <c r="D45" s="123"/>
      <c r="E45" s="124"/>
      <c r="F45" s="123"/>
    </row>
    <row r="46" spans="1:6" ht="15.75" customHeight="1">
      <c r="A46" s="77" t="s">
        <v>137</v>
      </c>
      <c r="B46" s="123"/>
      <c r="C46" s="124"/>
      <c r="D46" s="123"/>
      <c r="E46" s="124"/>
      <c r="F46" s="123"/>
    </row>
    <row r="47" spans="1:6" ht="15.75" customHeight="1">
      <c r="A47" s="77" t="s">
        <v>140</v>
      </c>
      <c r="B47" s="123"/>
      <c r="C47" s="124"/>
      <c r="D47" s="123"/>
      <c r="E47" s="124"/>
      <c r="F47" s="123"/>
    </row>
    <row r="48" spans="1:6" ht="15.75" customHeight="1">
      <c r="A48" s="77" t="s">
        <v>143</v>
      </c>
      <c r="B48" s="123"/>
      <c r="C48" s="124"/>
      <c r="D48" s="123"/>
      <c r="E48" s="124"/>
      <c r="F48" s="123"/>
    </row>
    <row r="49" spans="1:6" ht="15.75" customHeight="1">
      <c r="A49" s="77" t="s">
        <v>103</v>
      </c>
      <c r="B49" s="123"/>
      <c r="C49" s="124"/>
      <c r="D49" s="123"/>
      <c r="E49" s="124"/>
      <c r="F49" s="123"/>
    </row>
    <row r="50" spans="1:6" ht="15.75" customHeight="1">
      <c r="A50" s="77" t="s">
        <v>106</v>
      </c>
      <c r="B50" s="123"/>
      <c r="C50" s="124"/>
      <c r="D50" s="123"/>
      <c r="E50" s="124"/>
      <c r="F50" s="123"/>
    </row>
    <row r="51" spans="1:6" ht="15.75" customHeight="1">
      <c r="A51" s="77" t="s">
        <v>67</v>
      </c>
      <c r="B51" s="123"/>
      <c r="C51" s="124"/>
      <c r="D51" s="123"/>
      <c r="E51" s="124"/>
      <c r="F51" s="123"/>
    </row>
    <row r="52" spans="1:6" ht="15.75" customHeight="1">
      <c r="A52" s="77" t="s">
        <v>58</v>
      </c>
      <c r="B52" s="123"/>
      <c r="C52" s="124"/>
      <c r="D52" s="123"/>
      <c r="E52" s="124"/>
      <c r="F52" s="123"/>
    </row>
    <row r="53" spans="1:6" ht="15.75" customHeight="1">
      <c r="A53" s="77" t="s">
        <v>190</v>
      </c>
      <c r="B53" s="123"/>
      <c r="C53" s="124"/>
      <c r="D53" s="123"/>
      <c r="E53" s="124"/>
      <c r="F53" s="123"/>
    </row>
    <row r="54" spans="1:6" ht="15.75" customHeight="1">
      <c r="A54" s="77" t="s">
        <v>205</v>
      </c>
      <c r="B54" s="123"/>
      <c r="C54" s="124"/>
      <c r="D54" s="123"/>
      <c r="E54" s="124"/>
      <c r="F54" s="123"/>
    </row>
    <row r="55" spans="1:6" ht="15.75" customHeight="1">
      <c r="A55" s="77" t="s">
        <v>266</v>
      </c>
      <c r="B55" s="123"/>
      <c r="C55" s="124"/>
      <c r="D55" s="123"/>
      <c r="E55" s="124"/>
      <c r="F55" s="123"/>
    </row>
    <row r="56" spans="1:6" ht="15.75" customHeight="1">
      <c r="A56" s="77" t="s">
        <v>602</v>
      </c>
      <c r="B56" s="123"/>
      <c r="C56" s="124"/>
      <c r="D56" s="123"/>
      <c r="E56" s="124"/>
      <c r="F56" s="123"/>
    </row>
    <row r="57" spans="1:6" ht="15.75" customHeight="1">
      <c r="A57" s="77" t="s">
        <v>43</v>
      </c>
      <c r="B57" s="123"/>
      <c r="C57" s="124"/>
      <c r="D57" s="123"/>
      <c r="E57" s="124"/>
      <c r="F57" s="123"/>
    </row>
    <row r="58" spans="1:6" ht="15.75" customHeight="1">
      <c r="A58" s="77" t="s">
        <v>280</v>
      </c>
      <c r="B58" s="123"/>
      <c r="C58" s="124"/>
      <c r="D58" s="123"/>
      <c r="E58" s="124"/>
      <c r="F58" s="123"/>
    </row>
    <row r="59" spans="1:6" ht="15.75" customHeight="1">
      <c r="A59" s="77" t="s">
        <v>175</v>
      </c>
      <c r="B59" s="123"/>
      <c r="C59" s="124"/>
      <c r="D59" s="123"/>
      <c r="E59" s="124"/>
      <c r="F59" s="123"/>
    </row>
    <row r="60" spans="1:6" ht="15.75" customHeight="1">
      <c r="A60" s="77" t="s">
        <v>272</v>
      </c>
      <c r="B60" s="123"/>
      <c r="C60" s="124"/>
      <c r="D60" s="123"/>
      <c r="E60" s="124"/>
      <c r="F60" s="123"/>
    </row>
    <row r="61" spans="1:6" ht="15.75" customHeight="1">
      <c r="A61" s="77" t="s">
        <v>184</v>
      </c>
      <c r="B61" s="123"/>
      <c r="C61" s="124"/>
      <c r="D61" s="123"/>
      <c r="E61" s="124"/>
      <c r="F61" s="123"/>
    </row>
    <row r="62" spans="1:6" ht="15.75" customHeight="1">
      <c r="A62" s="77" t="s">
        <v>199</v>
      </c>
      <c r="B62" s="123"/>
      <c r="C62" s="124"/>
      <c r="D62" s="123"/>
      <c r="E62" s="124"/>
      <c r="F62" s="123"/>
    </row>
    <row r="63" spans="1:6" ht="15.75" customHeight="1">
      <c r="A63" s="77" t="s">
        <v>415</v>
      </c>
      <c r="B63" s="123"/>
      <c r="C63" s="124"/>
      <c r="D63" s="123"/>
      <c r="E63" s="124"/>
      <c r="F63" s="123"/>
    </row>
    <row r="64" spans="1:6" ht="15.75" customHeight="1">
      <c r="A64" s="77" t="s">
        <v>495</v>
      </c>
      <c r="B64" s="123"/>
      <c r="C64" s="124"/>
      <c r="D64" s="123"/>
      <c r="E64" s="124"/>
      <c r="F64" s="123"/>
    </row>
    <row r="65" spans="1:6" ht="15.75" customHeight="1">
      <c r="A65" s="77" t="s">
        <v>489</v>
      </c>
      <c r="B65" s="123"/>
      <c r="C65" s="124"/>
      <c r="D65" s="123"/>
      <c r="E65" s="124"/>
      <c r="F65" s="123"/>
    </row>
    <row r="66" spans="1:6" ht="15.75" customHeight="1">
      <c r="A66" s="77" t="s">
        <v>167</v>
      </c>
      <c r="B66" s="123"/>
      <c r="C66" s="124"/>
      <c r="D66" s="123"/>
      <c r="E66" s="124"/>
      <c r="F66" s="123"/>
    </row>
    <row r="67" spans="1:6" ht="15.75" customHeight="1">
      <c r="A67" s="77" t="s">
        <v>288</v>
      </c>
      <c r="B67" s="123"/>
      <c r="C67" s="124"/>
      <c r="D67" s="123"/>
      <c r="E67" s="124"/>
      <c r="F67" s="123"/>
    </row>
    <row r="68" spans="1:6" ht="15.75" customHeight="1">
      <c r="A68" s="77" t="s">
        <v>108</v>
      </c>
      <c r="B68" s="123"/>
      <c r="C68" s="124"/>
      <c r="D68" s="123"/>
      <c r="E68" s="124"/>
      <c r="F68" s="123"/>
    </row>
    <row r="69" spans="1:6" ht="15.75" customHeight="1">
      <c r="A69" s="77" t="s">
        <v>163</v>
      </c>
      <c r="B69" s="123"/>
      <c r="C69" s="124"/>
      <c r="D69" s="123"/>
      <c r="E69" s="124"/>
      <c r="F69" s="123"/>
    </row>
    <row r="70" spans="1:6" ht="15.75" customHeight="1">
      <c r="A70" s="77" t="s">
        <v>70</v>
      </c>
      <c r="B70" s="123"/>
      <c r="C70" s="124"/>
      <c r="D70" s="123"/>
      <c r="E70" s="124"/>
      <c r="F70" s="123"/>
    </row>
    <row r="71" spans="1:6" ht="15.75" customHeight="1">
      <c r="A71" s="77" t="s">
        <v>61</v>
      </c>
      <c r="B71" s="123"/>
      <c r="C71" s="124"/>
      <c r="D71" s="123"/>
      <c r="E71" s="124"/>
      <c r="F71" s="123"/>
    </row>
    <row r="72" spans="1:6" ht="15.75" customHeight="1">
      <c r="A72" s="77" t="s">
        <v>193</v>
      </c>
      <c r="B72" s="123"/>
      <c r="C72" s="124"/>
      <c r="D72" s="123"/>
      <c r="E72" s="124"/>
      <c r="F72" s="123"/>
    </row>
    <row r="73" spans="1:6" ht="15.75" customHeight="1">
      <c r="A73" s="77" t="s">
        <v>421</v>
      </c>
      <c r="B73" s="123"/>
      <c r="C73" s="124"/>
      <c r="D73" s="123"/>
      <c r="E73" s="124"/>
      <c r="F73" s="123"/>
    </row>
    <row r="74" spans="1:6" ht="15.75" customHeight="1">
      <c r="A74" s="77" t="s">
        <v>468</v>
      </c>
      <c r="B74" s="123"/>
      <c r="C74" s="124"/>
      <c r="D74" s="123"/>
      <c r="E74" s="124"/>
      <c r="F74" s="123"/>
    </row>
    <row r="75" spans="1:6" ht="15.75" customHeight="1">
      <c r="A75" s="77" t="s">
        <v>480</v>
      </c>
      <c r="B75" s="123"/>
      <c r="C75" s="124"/>
      <c r="D75" s="123"/>
      <c r="E75" s="124"/>
      <c r="F75" s="123"/>
    </row>
    <row r="76" spans="1:6" ht="15.75" customHeight="1">
      <c r="A76" s="77" t="s">
        <v>46</v>
      </c>
      <c r="B76" s="123"/>
      <c r="C76" s="124"/>
      <c r="D76" s="123"/>
      <c r="E76" s="124"/>
      <c r="F76" s="123"/>
    </row>
    <row r="77" spans="1:6" ht="15.75" customHeight="1">
      <c r="A77" s="77" t="s">
        <v>178</v>
      </c>
      <c r="B77" s="123"/>
      <c r="C77" s="124"/>
      <c r="D77" s="123"/>
      <c r="E77" s="124"/>
      <c r="F77" s="123"/>
    </row>
    <row r="78" spans="1:6" ht="15.75" customHeight="1">
      <c r="A78" s="77" t="s">
        <v>464</v>
      </c>
      <c r="B78" s="123"/>
      <c r="C78" s="124"/>
      <c r="D78" s="123"/>
      <c r="E78" s="124"/>
      <c r="F78" s="123"/>
    </row>
    <row r="79" spans="1:6" ht="15.75" customHeight="1">
      <c r="A79" s="77" t="s">
        <v>498</v>
      </c>
      <c r="B79" s="123"/>
      <c r="C79" s="124"/>
      <c r="D79" s="123"/>
      <c r="E79" s="124"/>
      <c r="F79" s="123"/>
    </row>
    <row r="80" spans="1:6" ht="15.75" customHeight="1">
      <c r="A80" s="77" t="s">
        <v>73</v>
      </c>
      <c r="B80" s="123"/>
      <c r="C80" s="124"/>
      <c r="D80" s="123"/>
      <c r="E80" s="124"/>
      <c r="F80" s="123"/>
    </row>
    <row r="81" spans="1:6" ht="15.75" customHeight="1">
      <c r="A81" s="77" t="s">
        <v>476</v>
      </c>
      <c r="B81" s="123"/>
      <c r="C81" s="124"/>
      <c r="D81" s="123"/>
      <c r="E81" s="124"/>
      <c r="F81" s="123"/>
    </row>
    <row r="82" spans="1:6" ht="15.75" customHeight="1">
      <c r="A82" s="77" t="s">
        <v>424</v>
      </c>
      <c r="B82" s="123"/>
      <c r="C82" s="124"/>
      <c r="D82" s="123"/>
      <c r="E82" s="124"/>
      <c r="F82" s="123"/>
    </row>
    <row r="83" spans="1:6" ht="15.75" customHeight="1">
      <c r="A83" s="77" t="s">
        <v>472</v>
      </c>
      <c r="B83" s="123"/>
      <c r="C83" s="124"/>
      <c r="D83" s="123"/>
      <c r="E83" s="124"/>
      <c r="F83" s="123"/>
    </row>
    <row r="84" spans="1:6" ht="15.75" customHeight="1">
      <c r="A84" s="77" t="s">
        <v>148</v>
      </c>
      <c r="B84" s="123"/>
      <c r="C84" s="124"/>
      <c r="D84" s="123"/>
      <c r="E84" s="124"/>
      <c r="F84" s="123"/>
    </row>
    <row r="85" spans="1:6" ht="15.75" customHeight="1">
      <c r="A85" s="77" t="s">
        <v>460</v>
      </c>
      <c r="B85" s="123"/>
      <c r="C85" s="124"/>
      <c r="D85" s="123"/>
      <c r="E85" s="124"/>
      <c r="F85" s="123"/>
    </row>
    <row r="86" spans="1:6" ht="15.75" customHeight="1">
      <c r="A86" s="77" t="s">
        <v>76</v>
      </c>
      <c r="B86" s="123"/>
      <c r="C86" s="124"/>
      <c r="D86" s="123"/>
      <c r="E86" s="124"/>
      <c r="F86" s="123"/>
    </row>
    <row r="87" spans="1:6" ht="15.75" customHeight="1">
      <c r="A87" s="77" t="s">
        <v>453</v>
      </c>
      <c r="B87" s="123"/>
      <c r="C87" s="124"/>
      <c r="D87" s="123"/>
      <c r="E87" s="124"/>
      <c r="F87" s="123"/>
    </row>
    <row r="88" spans="1:6" ht="15.75" customHeight="1">
      <c r="A88" s="77" t="s">
        <v>501</v>
      </c>
      <c r="B88" s="123"/>
      <c r="C88" s="124"/>
      <c r="D88" s="123"/>
      <c r="E88" s="124"/>
      <c r="F88" s="123"/>
    </row>
    <row r="89" spans="1:6" ht="15.75" customHeight="1">
      <c r="A89" s="77" t="s">
        <v>79</v>
      </c>
      <c r="B89" s="123"/>
      <c r="C89" s="124"/>
      <c r="D89" s="123"/>
      <c r="E89" s="124"/>
      <c r="F89" s="123"/>
    </row>
    <row r="90" spans="1:6" ht="15.75" customHeight="1">
      <c r="A90" s="77" t="s">
        <v>427</v>
      </c>
      <c r="B90" s="123"/>
      <c r="C90" s="124"/>
      <c r="D90" s="123"/>
      <c r="E90" s="123"/>
      <c r="F90" s="123"/>
    </row>
    <row r="91" spans="1:6" ht="15.75" customHeight="1">
      <c r="A91" s="77" t="s">
        <v>49</v>
      </c>
      <c r="B91" s="123"/>
      <c r="C91" s="124"/>
      <c r="D91" s="123"/>
      <c r="E91" s="124"/>
      <c r="F91" s="123"/>
    </row>
    <row r="92" spans="1:6" ht="15.75" customHeight="1">
      <c r="A92" s="77" t="s">
        <v>504</v>
      </c>
      <c r="B92" s="123"/>
      <c r="C92" s="124"/>
      <c r="D92" s="123"/>
      <c r="E92" s="124"/>
      <c r="F92" s="123"/>
    </row>
    <row r="93" spans="1:6" ht="15.75" customHeight="1">
      <c r="A93" s="77" t="s">
        <v>82</v>
      </c>
      <c r="B93" s="123"/>
      <c r="C93" s="124"/>
      <c r="D93" s="123"/>
      <c r="E93" s="124"/>
      <c r="F93" s="123"/>
    </row>
    <row r="94" spans="1:6" ht="15.75" customHeight="1">
      <c r="A94" s="77" t="s">
        <v>562</v>
      </c>
      <c r="B94" s="123"/>
      <c r="C94" s="124"/>
      <c r="D94" s="123"/>
      <c r="E94" s="124"/>
      <c r="F94" s="123"/>
    </row>
    <row r="95" spans="1:6" ht="15.75" customHeight="1">
      <c r="A95" s="77" t="s">
        <v>122</v>
      </c>
      <c r="B95" s="123"/>
      <c r="C95" s="124"/>
      <c r="D95" s="123"/>
      <c r="E95" s="124"/>
      <c r="F95" s="123"/>
    </row>
    <row r="96" spans="1:6" ht="15.75" customHeight="1">
      <c r="A96" s="77" t="s">
        <v>507</v>
      </c>
      <c r="B96" s="123"/>
      <c r="C96" s="124"/>
      <c r="D96" s="123"/>
      <c r="E96" s="124"/>
      <c r="F96" s="123"/>
    </row>
    <row r="97" spans="1:6" ht="15.75" customHeight="1">
      <c r="A97" s="77" t="s">
        <v>85</v>
      </c>
      <c r="B97" s="123"/>
      <c r="C97" s="124"/>
      <c r="D97" s="123"/>
      <c r="E97" s="124"/>
      <c r="F97" s="123"/>
    </row>
    <row r="98" spans="1:6" ht="15.75" customHeight="1">
      <c r="A98" s="77" t="s">
        <v>565</v>
      </c>
      <c r="B98" s="123"/>
      <c r="C98" s="124"/>
      <c r="D98" s="123"/>
      <c r="E98" s="124"/>
      <c r="F98" s="123"/>
    </row>
    <row r="99" spans="1:6" ht="15.75" customHeight="1">
      <c r="A99" s="77" t="s">
        <v>52</v>
      </c>
      <c r="B99" s="123"/>
      <c r="C99" s="124"/>
      <c r="D99" s="123"/>
      <c r="E99" s="124"/>
      <c r="F99" s="123"/>
    </row>
    <row r="100" spans="1:6" ht="15.75" customHeight="1">
      <c r="A100" s="77" t="s">
        <v>510</v>
      </c>
      <c r="B100" s="123"/>
      <c r="C100" s="124"/>
      <c r="D100" s="123"/>
      <c r="E100" s="124"/>
      <c r="F100" s="123"/>
    </row>
    <row r="101" spans="1:6" ht="15.75" customHeight="1">
      <c r="A101" s="77" t="s">
        <v>88</v>
      </c>
      <c r="B101" s="123"/>
      <c r="C101" s="124"/>
      <c r="D101" s="123"/>
      <c r="E101" s="124"/>
      <c r="F101" s="123"/>
    </row>
    <row r="102" spans="1:6" ht="15.75" customHeight="1">
      <c r="A102" s="77" t="s">
        <v>568</v>
      </c>
      <c r="B102" s="123"/>
      <c r="C102" s="124"/>
      <c r="D102" s="123"/>
      <c r="E102" s="124"/>
      <c r="F102" s="123"/>
    </row>
    <row r="103" spans="1:6" ht="15.75" customHeight="1">
      <c r="A103" s="77" t="s">
        <v>456</v>
      </c>
      <c r="B103" s="123"/>
      <c r="C103" s="124"/>
      <c r="D103" s="123"/>
      <c r="E103" s="124"/>
      <c r="F103" s="123"/>
    </row>
    <row r="104" spans="1:6" ht="15.75" customHeight="1">
      <c r="A104" s="77" t="s">
        <v>513</v>
      </c>
      <c r="B104" s="123"/>
      <c r="C104" s="124"/>
      <c r="D104" s="123"/>
      <c r="E104" s="124"/>
      <c r="F104" s="123"/>
    </row>
    <row r="105" spans="1:6" ht="15.75" customHeight="1">
      <c r="A105" s="77" t="s">
        <v>603</v>
      </c>
      <c r="B105" s="123"/>
      <c r="C105" s="124"/>
      <c r="D105" s="123"/>
      <c r="E105" s="124"/>
      <c r="F105" s="123"/>
    </row>
    <row r="106" spans="1:6" ht="15.75" customHeight="1">
      <c r="A106" s="77" t="s">
        <v>604</v>
      </c>
      <c r="B106" s="123"/>
      <c r="C106" s="124"/>
      <c r="D106" s="123"/>
      <c r="E106" s="124"/>
      <c r="F106" s="123"/>
    </row>
    <row r="107" spans="1:6" ht="15.75" customHeight="1">
      <c r="A107" s="77" t="s">
        <v>605</v>
      </c>
      <c r="B107" s="123"/>
      <c r="C107" s="124"/>
      <c r="D107" s="123"/>
      <c r="E107" s="124"/>
      <c r="F107" s="123"/>
    </row>
    <row r="108" spans="1:6" ht="15.75" customHeight="1">
      <c r="A108" s="77" t="s">
        <v>606</v>
      </c>
      <c r="B108" s="123"/>
      <c r="C108" s="124"/>
      <c r="D108" s="123"/>
      <c r="E108" s="124"/>
      <c r="F108" s="123"/>
    </row>
    <row r="109" spans="1:6" ht="15.75" customHeight="1">
      <c r="A109" s="77" t="s">
        <v>607</v>
      </c>
      <c r="B109" s="123"/>
      <c r="C109" s="124"/>
      <c r="D109" s="123"/>
      <c r="E109" s="124"/>
      <c r="F109" s="123"/>
    </row>
    <row r="110" spans="1:6" ht="15.75" customHeight="1">
      <c r="A110" s="77" t="s">
        <v>608</v>
      </c>
      <c r="B110" s="123"/>
      <c r="C110" s="124"/>
      <c r="D110" s="123"/>
      <c r="E110" s="124"/>
      <c r="F110" s="123"/>
    </row>
    <row r="111" spans="1:6" ht="15.75" customHeight="1">
      <c r="A111" s="77" t="s">
        <v>609</v>
      </c>
      <c r="B111" s="123"/>
      <c r="C111" s="124"/>
      <c r="D111" s="123"/>
      <c r="E111" s="124"/>
      <c r="F111" s="123"/>
    </row>
    <row r="112" spans="1:6" ht="15.75" customHeight="1">
      <c r="A112" s="77" t="s">
        <v>610</v>
      </c>
      <c r="B112" s="123"/>
      <c r="C112" s="124"/>
      <c r="D112" s="123"/>
      <c r="E112" s="124"/>
      <c r="F112" s="123"/>
    </row>
    <row r="113" spans="1:6" ht="15.75" customHeight="1">
      <c r="A113" s="77" t="s">
        <v>611</v>
      </c>
      <c r="B113" s="123"/>
      <c r="C113" s="124"/>
      <c r="D113" s="123"/>
      <c r="E113" s="124"/>
      <c r="F113" s="123"/>
    </row>
    <row r="114" spans="1:6" ht="15.75" customHeight="1">
      <c r="A114" s="77" t="s">
        <v>612</v>
      </c>
      <c r="B114" s="123"/>
      <c r="C114" s="124"/>
      <c r="D114" s="123"/>
      <c r="E114" s="124"/>
      <c r="F114" s="123"/>
    </row>
    <row r="115" spans="1:6" ht="15.75" customHeight="1">
      <c r="A115" s="77" t="s">
        <v>613</v>
      </c>
      <c r="B115" s="123"/>
      <c r="C115" s="124"/>
      <c r="D115" s="123"/>
      <c r="E115" s="124"/>
      <c r="F115" s="123"/>
    </row>
    <row r="116" spans="1:6" ht="15.75" customHeight="1">
      <c r="A116" s="77" t="s">
        <v>614</v>
      </c>
      <c r="B116" s="123"/>
      <c r="C116" s="124"/>
      <c r="D116" s="123"/>
      <c r="E116" s="124"/>
      <c r="F116" s="123"/>
    </row>
    <row r="117" spans="1:6" ht="15.75" customHeight="1">
      <c r="A117" s="77" t="s">
        <v>615</v>
      </c>
      <c r="B117" s="123"/>
      <c r="C117" s="124"/>
      <c r="D117" s="123"/>
      <c r="E117" s="124"/>
      <c r="F117" s="123"/>
    </row>
    <row r="118" spans="1:6" ht="15.75" customHeight="1">
      <c r="A118" s="77" t="s">
        <v>616</v>
      </c>
      <c r="B118" s="123"/>
      <c r="C118" s="124"/>
      <c r="D118" s="123"/>
      <c r="E118" s="124"/>
      <c r="F118" s="123"/>
    </row>
    <row r="119" spans="1:6" ht="15.75" customHeight="1">
      <c r="A119" s="77" t="s">
        <v>617</v>
      </c>
      <c r="B119" s="123"/>
      <c r="C119" s="124"/>
      <c r="D119" s="123"/>
      <c r="E119" s="124"/>
      <c r="F119" s="123"/>
    </row>
    <row r="120" spans="1:6" ht="15.75" customHeight="1">
      <c r="A120" s="77" t="s">
        <v>537</v>
      </c>
      <c r="B120" s="123"/>
      <c r="C120" s="124"/>
      <c r="D120" s="123"/>
      <c r="E120" s="124"/>
      <c r="F120" s="123"/>
    </row>
    <row r="121" spans="1:6" ht="15.75" customHeight="1">
      <c r="A121" s="77" t="s">
        <v>545</v>
      </c>
      <c r="B121" s="123"/>
      <c r="C121" s="124"/>
      <c r="D121" s="123"/>
      <c r="E121" s="124"/>
      <c r="F121" s="123"/>
    </row>
    <row r="122" spans="1:6" ht="15.75" customHeight="1">
      <c r="A122" s="77" t="s">
        <v>549</v>
      </c>
      <c r="B122" s="123"/>
      <c r="C122" s="124"/>
      <c r="D122" s="123"/>
      <c r="E122" s="124"/>
      <c r="F122" s="123"/>
    </row>
    <row r="123" spans="1:6" ht="15.75" customHeight="1">
      <c r="A123" s="77" t="s">
        <v>553</v>
      </c>
      <c r="B123" s="123"/>
      <c r="C123" s="124"/>
      <c r="D123" s="123"/>
      <c r="E123" s="124"/>
      <c r="F123" s="123"/>
    </row>
    <row r="124" spans="1:6" ht="15.75" customHeight="1">
      <c r="A124" s="77" t="s">
        <v>533</v>
      </c>
      <c r="B124" s="123"/>
      <c r="C124" s="124"/>
      <c r="D124" s="123"/>
      <c r="E124" s="124"/>
      <c r="F124" s="123"/>
    </row>
    <row r="125" spans="1:6" ht="15.75" customHeight="1">
      <c r="A125" s="77" t="s">
        <v>529</v>
      </c>
      <c r="B125" s="123"/>
      <c r="C125" s="124"/>
      <c r="D125" s="123"/>
      <c r="E125" s="124"/>
      <c r="F125" s="123"/>
    </row>
    <row r="126" spans="1:6" ht="15.75" customHeight="1">
      <c r="A126" s="77" t="s">
        <v>541</v>
      </c>
      <c r="B126" s="123"/>
      <c r="C126" s="124"/>
      <c r="D126" s="123"/>
      <c r="E126" s="124"/>
      <c r="F126" s="123"/>
    </row>
    <row r="127" spans="1:6" ht="15.75" customHeight="1">
      <c r="A127" s="77" t="s">
        <v>450</v>
      </c>
      <c r="B127" s="123"/>
      <c r="C127" s="124"/>
      <c r="D127" s="123"/>
      <c r="E127" s="124"/>
      <c r="F127" s="123"/>
    </row>
    <row r="128" spans="1:6" ht="15.75" customHeight="1">
      <c r="A128" s="77" t="s">
        <v>524</v>
      </c>
      <c r="B128" s="123"/>
      <c r="C128" s="124"/>
      <c r="D128" s="123"/>
      <c r="E128" s="124"/>
      <c r="F128" s="123"/>
    </row>
    <row r="129" spans="1:6" ht="15.75" customHeight="1">
      <c r="A129" s="77" t="s">
        <v>370</v>
      </c>
      <c r="B129" s="123"/>
      <c r="C129" s="124"/>
      <c r="D129" s="123"/>
      <c r="E129" s="124"/>
      <c r="F129" s="123"/>
    </row>
    <row r="130" spans="1:6" ht="15.75" customHeight="1">
      <c r="A130" s="77" t="s">
        <v>222</v>
      </c>
      <c r="B130" s="123"/>
      <c r="C130" s="124"/>
      <c r="D130" s="123"/>
      <c r="E130" s="124"/>
      <c r="F130" s="123"/>
    </row>
    <row r="131" spans="1:6" ht="15.75" customHeight="1">
      <c r="A131" s="77" t="s">
        <v>230</v>
      </c>
      <c r="B131" s="123"/>
      <c r="C131" s="124"/>
      <c r="D131" s="123"/>
      <c r="E131" s="124"/>
      <c r="F131" s="123"/>
    </row>
    <row r="132" spans="1:6" ht="15.75" customHeight="1">
      <c r="A132" s="77" t="s">
        <v>322</v>
      </c>
      <c r="B132" s="123"/>
      <c r="C132" s="124"/>
      <c r="D132" s="123"/>
      <c r="E132" s="124"/>
      <c r="F132" s="123"/>
    </row>
    <row r="133" spans="1:6" ht="15.75" customHeight="1">
      <c r="A133" s="77" t="s">
        <v>294</v>
      </c>
      <c r="B133" s="123"/>
      <c r="C133" s="124"/>
      <c r="D133" s="123"/>
      <c r="E133" s="124"/>
      <c r="F133" s="123"/>
    </row>
    <row r="134" spans="1:6" ht="15.75" customHeight="1">
      <c r="A134" s="77" t="s">
        <v>298</v>
      </c>
      <c r="B134" s="123"/>
      <c r="C134" s="124"/>
      <c r="D134" s="123"/>
      <c r="E134" s="124"/>
      <c r="F134" s="123"/>
    </row>
    <row r="135" spans="1:6" ht="15.75" customHeight="1">
      <c r="A135" s="77" t="s">
        <v>210</v>
      </c>
      <c r="B135" s="123"/>
      <c r="C135" s="124"/>
      <c r="D135" s="123"/>
      <c r="E135" s="124"/>
      <c r="F135" s="123"/>
    </row>
    <row r="136" spans="1:6" ht="15.75" customHeight="1">
      <c r="A136" s="77" t="s">
        <v>302</v>
      </c>
      <c r="B136" s="123"/>
      <c r="C136" s="124"/>
      <c r="D136" s="123"/>
      <c r="E136" s="124"/>
      <c r="F136" s="123"/>
    </row>
    <row r="137" spans="1:6" ht="15.75" customHeight="1">
      <c r="A137" s="77" t="s">
        <v>306</v>
      </c>
      <c r="B137" s="123"/>
      <c r="C137" s="124"/>
      <c r="D137" s="123"/>
      <c r="E137" s="124"/>
      <c r="F137" s="123"/>
    </row>
    <row r="138" spans="1:6" ht="15.75" customHeight="1">
      <c r="A138" s="77" t="s">
        <v>310</v>
      </c>
      <c r="B138" s="123"/>
      <c r="C138" s="124"/>
      <c r="D138" s="123"/>
      <c r="E138" s="124"/>
      <c r="F138" s="123"/>
    </row>
    <row r="139" spans="1:6" ht="15.75" customHeight="1">
      <c r="A139" s="77" t="s">
        <v>314</v>
      </c>
      <c r="B139" s="123"/>
      <c r="C139" s="124"/>
      <c r="D139" s="123"/>
      <c r="E139" s="124"/>
      <c r="F139" s="123"/>
    </row>
    <row r="140" spans="1:6" ht="15.75" customHeight="1">
      <c r="A140" s="77" t="s">
        <v>318</v>
      </c>
      <c r="B140" s="123"/>
      <c r="C140" s="124"/>
      <c r="D140" s="123"/>
      <c r="E140" s="124"/>
      <c r="F140" s="123"/>
    </row>
    <row r="141" spans="1:6" ht="15.75" customHeight="1">
      <c r="A141" s="77" t="s">
        <v>214</v>
      </c>
      <c r="B141" s="123"/>
      <c r="C141" s="124"/>
      <c r="D141" s="123"/>
      <c r="E141" s="124"/>
      <c r="F141" s="123"/>
    </row>
    <row r="142" spans="1:6" ht="15.75" customHeight="1">
      <c r="A142" s="77" t="s">
        <v>218</v>
      </c>
      <c r="B142" s="123"/>
      <c r="C142" s="124"/>
      <c r="D142" s="123"/>
      <c r="E142" s="124"/>
      <c r="F142" s="123"/>
    </row>
    <row r="143" spans="1:6" ht="15.75" customHeight="1">
      <c r="A143" s="77" t="s">
        <v>326</v>
      </c>
      <c r="B143" s="123"/>
      <c r="C143" s="124"/>
      <c r="D143" s="123"/>
      <c r="E143" s="124"/>
      <c r="F143" s="123"/>
    </row>
    <row r="144" spans="1:6" ht="15.75" customHeight="1">
      <c r="A144" s="77" t="s">
        <v>330</v>
      </c>
      <c r="B144" s="123"/>
      <c r="C144" s="124"/>
      <c r="D144" s="123"/>
      <c r="E144" s="124"/>
      <c r="F144" s="123"/>
    </row>
    <row r="145" spans="1:6" ht="15.75" customHeight="1">
      <c r="A145" s="77" t="s">
        <v>334</v>
      </c>
      <c r="B145" s="123"/>
      <c r="C145" s="124"/>
      <c r="D145" s="123"/>
      <c r="E145" s="124"/>
      <c r="F145" s="123"/>
    </row>
    <row r="146" spans="1:6" ht="15.75" customHeight="1">
      <c r="A146" s="77" t="s">
        <v>338</v>
      </c>
      <c r="B146" s="123"/>
      <c r="C146" s="124"/>
      <c r="D146" s="123"/>
      <c r="E146" s="124"/>
      <c r="F146" s="123"/>
    </row>
    <row r="147" spans="1:6" ht="15.75" customHeight="1">
      <c r="A147" s="77" t="s">
        <v>342</v>
      </c>
      <c r="B147" s="123"/>
      <c r="C147" s="124"/>
      <c r="D147" s="123"/>
      <c r="E147" s="124"/>
      <c r="F147" s="123"/>
    </row>
    <row r="148" spans="1:6" ht="15.75" customHeight="1">
      <c r="A148" s="77" t="s">
        <v>346</v>
      </c>
      <c r="B148" s="123"/>
      <c r="C148" s="124"/>
      <c r="D148" s="123"/>
      <c r="E148" s="124"/>
      <c r="F148" s="123"/>
    </row>
    <row r="149" spans="1:6" ht="15.75" customHeight="1">
      <c r="A149" s="77" t="s">
        <v>350</v>
      </c>
      <c r="B149" s="123"/>
      <c r="C149" s="124"/>
      <c r="D149" s="123"/>
      <c r="E149" s="124"/>
      <c r="F149" s="123"/>
    </row>
    <row r="150" spans="1:6" ht="15.75" customHeight="1">
      <c r="A150" s="77" t="s">
        <v>354</v>
      </c>
      <c r="B150" s="123"/>
      <c r="C150" s="124"/>
      <c r="D150" s="123"/>
      <c r="E150" s="124"/>
      <c r="F150" s="123"/>
    </row>
    <row r="151" spans="1:6" ht="15.75" customHeight="1">
      <c r="A151" s="77" t="s">
        <v>226</v>
      </c>
      <c r="B151" s="123"/>
      <c r="C151" s="124"/>
      <c r="D151" s="123"/>
      <c r="E151" s="124"/>
      <c r="F151" s="123"/>
    </row>
    <row r="152" spans="1:6" ht="15.75" customHeight="1">
      <c r="A152" s="77" t="s">
        <v>358</v>
      </c>
      <c r="B152" s="123"/>
      <c r="C152" s="124"/>
      <c r="D152" s="123"/>
      <c r="E152" s="124"/>
      <c r="F152" s="123"/>
    </row>
    <row r="153" spans="1:6" ht="15.75" customHeight="1">
      <c r="A153" s="77" t="s">
        <v>234</v>
      </c>
      <c r="B153" s="123"/>
      <c r="C153" s="124"/>
      <c r="D153" s="123"/>
      <c r="E153" s="124"/>
      <c r="F153" s="123"/>
    </row>
    <row r="154" spans="1:6" ht="15.75" customHeight="1">
      <c r="A154" s="77" t="s">
        <v>362</v>
      </c>
      <c r="B154" s="123"/>
      <c r="C154" s="124"/>
      <c r="D154" s="123"/>
      <c r="E154" s="124"/>
      <c r="F154" s="123"/>
    </row>
    <row r="155" spans="1:6" ht="15.75" customHeight="1">
      <c r="A155" s="77" t="s">
        <v>238</v>
      </c>
      <c r="B155" s="123"/>
      <c r="C155" s="124"/>
      <c r="D155" s="123"/>
      <c r="E155" s="124"/>
      <c r="F155" s="123"/>
    </row>
    <row r="156" spans="1:6" ht="15.75" customHeight="1">
      <c r="A156" s="77" t="s">
        <v>366</v>
      </c>
      <c r="B156" s="123"/>
      <c r="C156" s="124"/>
      <c r="D156" s="123"/>
      <c r="E156" s="124"/>
      <c r="F156" s="123"/>
    </row>
    <row r="157" spans="1:6" ht="15.75" customHeight="1">
      <c r="A157" s="77" t="s">
        <v>374</v>
      </c>
      <c r="B157" s="123"/>
      <c r="C157" s="124"/>
      <c r="D157" s="123"/>
      <c r="E157" s="124"/>
      <c r="F157" s="123"/>
    </row>
    <row r="158" spans="1:6" ht="15.75" customHeight="1">
      <c r="A158" s="77" t="s">
        <v>242</v>
      </c>
      <c r="B158" s="123"/>
      <c r="C158" s="124"/>
      <c r="D158" s="123"/>
      <c r="E158" s="124"/>
      <c r="F158" s="123"/>
    </row>
    <row r="159" spans="1:6" ht="15.75" customHeight="1">
      <c r="A159" s="77" t="s">
        <v>378</v>
      </c>
      <c r="B159" s="123"/>
      <c r="C159" s="124"/>
      <c r="D159" s="123"/>
      <c r="E159" s="124"/>
      <c r="F159" s="123"/>
    </row>
    <row r="160" spans="1:6" ht="15.75" customHeight="1">
      <c r="A160" s="77" t="s">
        <v>390</v>
      </c>
      <c r="B160" s="123"/>
      <c r="C160" s="124"/>
      <c r="D160" s="123"/>
      <c r="E160" s="124"/>
      <c r="F160" s="123"/>
    </row>
    <row r="161" spans="1:6" ht="15.75" customHeight="1">
      <c r="A161" s="77" t="s">
        <v>246</v>
      </c>
      <c r="B161" s="123"/>
      <c r="C161" s="124"/>
      <c r="D161" s="123"/>
      <c r="E161" s="124"/>
      <c r="F161" s="123"/>
    </row>
    <row r="162" spans="1:6" ht="15.75" customHeight="1">
      <c r="A162" s="77" t="s">
        <v>250</v>
      </c>
      <c r="B162" s="123"/>
      <c r="C162" s="124"/>
      <c r="D162" s="123"/>
      <c r="E162" s="124"/>
      <c r="F162" s="123"/>
    </row>
    <row r="163" spans="1:6" ht="15.75" customHeight="1">
      <c r="A163" s="77" t="s">
        <v>254</v>
      </c>
      <c r="B163" s="123"/>
      <c r="C163" s="124"/>
      <c r="D163" s="123"/>
      <c r="E163" s="124"/>
      <c r="F163" s="123"/>
    </row>
    <row r="164" spans="1:6" ht="15.75" customHeight="1">
      <c r="A164" s="77" t="s">
        <v>398</v>
      </c>
      <c r="B164" s="123"/>
      <c r="C164" s="124"/>
      <c r="D164" s="123"/>
      <c r="E164" s="124"/>
      <c r="F164" s="123"/>
    </row>
    <row r="165" spans="1:6" ht="15.75" customHeight="1">
      <c r="A165" s="77" t="s">
        <v>406</v>
      </c>
      <c r="B165" s="123"/>
      <c r="C165" s="124"/>
      <c r="D165" s="123"/>
      <c r="E165" s="124"/>
      <c r="F165" s="123"/>
    </row>
    <row r="166" spans="1:6" ht="15.75" customHeight="1">
      <c r="A166" s="77" t="s">
        <v>258</v>
      </c>
      <c r="B166" s="123"/>
      <c r="C166" s="124"/>
      <c r="D166" s="123"/>
      <c r="E166" s="124"/>
      <c r="F166" s="123"/>
    </row>
    <row r="167" spans="1:6" ht="15.75" customHeight="1">
      <c r="A167" s="77" t="s">
        <v>382</v>
      </c>
      <c r="B167" s="123"/>
      <c r="C167" s="124"/>
      <c r="D167" s="123"/>
      <c r="E167" s="124"/>
      <c r="F167" s="123"/>
    </row>
    <row r="168" spans="1:6" ht="15.75" customHeight="1">
      <c r="A168" s="77" t="s">
        <v>386</v>
      </c>
      <c r="B168" s="123"/>
      <c r="C168" s="124"/>
      <c r="D168" s="123"/>
      <c r="E168" s="124"/>
      <c r="F168" s="123"/>
    </row>
    <row r="169" spans="1:6" ht="15.75" customHeight="1">
      <c r="A169" s="77" t="s">
        <v>394</v>
      </c>
      <c r="B169" s="123"/>
      <c r="C169" s="124"/>
      <c r="D169" s="123"/>
      <c r="E169" s="124"/>
      <c r="F169" s="123"/>
    </row>
    <row r="170" spans="1:6" ht="15.75" customHeight="1">
      <c r="A170" s="77" t="s">
        <v>402</v>
      </c>
      <c r="B170" s="123"/>
      <c r="C170" s="123"/>
      <c r="D170" s="123"/>
      <c r="E170" s="123"/>
      <c r="F170" s="123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Geral</vt:lpstr>
      <vt:lpstr>Fórmulas</vt:lpstr>
      <vt:lpstr>Painel</vt:lpstr>
      <vt:lpstr>Ponto Ext.</vt:lpstr>
      <vt:lpstr>Metas</vt:lpstr>
      <vt:lpstr>Meta 02 PG</vt:lpstr>
      <vt:lpstr>Meta 02 JE</vt:lpstr>
      <vt:lpstr>Meta 02 MA</vt:lpstr>
      <vt:lpstr>Cláusulas</vt:lpstr>
      <vt:lpstr>Saúde</vt:lpstr>
      <vt:lpstr>Ambientais - IAD</vt:lpstr>
      <vt:lpstr>SEEU</vt:lpstr>
      <vt:lpstr>Ind 7 - Incidentes</vt:lpstr>
      <vt:lpstr>Avaliação de Desempenho</vt:lpstr>
      <vt:lpstr>Particp</vt:lpstr>
      <vt:lpstr>Gest Part</vt:lpstr>
      <vt:lpstr>Meta 2 - G1</vt:lpstr>
      <vt:lpstr>Meta 2 - JE</vt:lpstr>
      <vt:lpstr>Meta 8 Violência</vt:lpstr>
      <vt:lpstr>Meta 8 Feminicídio</vt:lpstr>
      <vt:lpstr>Meta 10</vt:lpstr>
      <vt:lpstr>Meta 11</vt:lpstr>
      <vt:lpstr>Exceção 2 anos</vt:lpstr>
      <vt:lpstr>Exceção 1 ano 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amosaraujo</cp:lastModifiedBy>
  <cp:lastPrinted>2025-03-31T15:16:56Z</cp:lastPrinted>
  <dcterms:created xsi:type="dcterms:W3CDTF">2013-07-21T23:05:02Z</dcterms:created>
  <dcterms:modified xsi:type="dcterms:W3CDTF">2025-09-09T15:10:49Z</dcterms:modified>
</cp:coreProperties>
</file>